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45" windowWidth="15180" windowHeight="8580" tabRatio="601" activeTab="0"/>
  </bookViews>
  <sheets>
    <sheet name="Charakterbogen" sheetId="1" r:id="rId1"/>
    <sheet name="Fertigkeiten" sheetId="2" r:id="rId2"/>
    <sheet name="Ausrüstung" sheetId="3" r:id="rId3"/>
    <sheet name="Grunddaten" sheetId="4" r:id="rId4"/>
    <sheet name="Fertigkeiten_Uebersicht" sheetId="5" r:id="rId5"/>
  </sheets>
  <definedNames>
    <definedName name="_xlnm._FilterDatabase" localSheetId="2" hidden="1">'Ausrüstung'!$F$2:$F$509</definedName>
    <definedName name="_xlnm._FilterDatabase" localSheetId="1" hidden="1">'Fertigkeiten'!$G$2:$G$276</definedName>
    <definedName name="_xlnm.Print_Area" localSheetId="2">'Ausrüstung'!$A$2:$W$385</definedName>
    <definedName name="_xlnm.Print_Area" localSheetId="0">'Charakterbogen'!$A$2:$M$52</definedName>
    <definedName name="_xlnm.Print_Area" localSheetId="1">'Fertigkeiten'!$A$2:$H$276</definedName>
    <definedName name="Spezies">'Grunddaten'!$A$3:$Z$19</definedName>
  </definedNames>
  <calcPr fullCalcOnLoad="1"/>
</workbook>
</file>

<file path=xl/comments3.xml><?xml version="1.0" encoding="utf-8"?>
<comments xmlns="http://schemas.openxmlformats.org/spreadsheetml/2006/main">
  <authors>
    <author>Nikolaus Hejda</author>
  </authors>
  <commentList>
    <comment ref="E2" authorId="0">
      <text>
        <r>
          <rPr>
            <b/>
            <sz val="8"/>
            <rFont val="Tahoma"/>
            <family val="0"/>
          </rPr>
          <t>Nikolaus Hejda:</t>
        </r>
        <r>
          <rPr>
            <sz val="8"/>
            <rFont val="Tahoma"/>
            <family val="0"/>
          </rPr>
          <t xml:space="preserve">
Betriebszeit
</t>
        </r>
      </text>
    </comment>
    <comment ref="E221" authorId="0">
      <text>
        <r>
          <rPr>
            <b/>
            <sz val="8"/>
            <rFont val="Tahoma"/>
            <family val="0"/>
          </rPr>
          <t>Nikolaus Hejda:</t>
        </r>
        <r>
          <rPr>
            <sz val="8"/>
            <rFont val="Tahoma"/>
            <family val="0"/>
          </rPr>
          <t xml:space="preserve">
Betriebszeit
</t>
        </r>
      </text>
    </comment>
  </commentList>
</comments>
</file>

<file path=xl/sharedStrings.xml><?xml version="1.0" encoding="utf-8"?>
<sst xmlns="http://schemas.openxmlformats.org/spreadsheetml/2006/main" count="2449" uniqueCount="1145">
  <si>
    <t>beobachtend, neugierig, ruhig</t>
  </si>
  <si>
    <t>Formwandler, Warmblüter</t>
  </si>
  <si>
    <t>k</t>
  </si>
  <si>
    <t>weich, grau</t>
  </si>
  <si>
    <t>Ultraschall 120m Land, 60m Wasser</t>
  </si>
  <si>
    <t>Alles 1x, wird über die Haut aufgenommen</t>
  </si>
  <si>
    <t>2 Std/d</t>
  </si>
  <si>
    <r>
      <t>Regeneration, Telepathische Kommunikation,</t>
    </r>
    <r>
      <rPr>
        <sz val="8"/>
        <rFont val="Arial"/>
        <family val="2"/>
      </rPr>
      <t xml:space="preserve"> </t>
    </r>
    <r>
      <rPr>
        <b/>
        <sz val="8"/>
        <rFont val="Arial"/>
        <family val="2"/>
      </rPr>
      <t>Immunität</t>
    </r>
    <r>
      <rPr>
        <sz val="8"/>
        <rFont val="Arial"/>
        <family val="2"/>
      </rPr>
      <t xml:space="preserve"> gegen kritische Schäden, </t>
    </r>
    <r>
      <rPr>
        <b/>
        <sz val="8"/>
        <rFont val="Arial"/>
        <family val="2"/>
      </rPr>
      <t>Rundumsicht</t>
    </r>
    <r>
      <rPr>
        <sz val="8"/>
        <rFont val="Arial"/>
        <family val="2"/>
      </rPr>
      <t xml:space="preserve">, </t>
    </r>
    <r>
      <rPr>
        <b/>
        <sz val="8"/>
        <rFont val="Arial"/>
        <family val="2"/>
      </rPr>
      <t>Einschränkungen</t>
    </r>
    <r>
      <rPr>
        <sz val="8"/>
        <rFont val="Arial"/>
        <family val="2"/>
      </rPr>
      <t xml:space="preserve"> bei Ausrüstungswahl und Fertigkeiten (Sicht !),               </t>
    </r>
    <r>
      <rPr>
        <b/>
        <sz val="8"/>
        <rFont val="Arial"/>
        <family val="2"/>
      </rPr>
      <t>KEIN</t>
    </r>
    <r>
      <rPr>
        <sz val="8"/>
        <rFont val="Arial"/>
        <family val="2"/>
      </rPr>
      <t xml:space="preserve"> Morpher,      </t>
    </r>
    <r>
      <rPr>
        <b/>
        <sz val="8"/>
        <rFont val="Arial"/>
        <family val="2"/>
      </rPr>
      <t>KEIN</t>
    </r>
    <r>
      <rPr>
        <sz val="8"/>
        <rFont val="Arial"/>
        <family val="2"/>
      </rPr>
      <t xml:space="preserve"> Rydos-Mönch,       </t>
    </r>
    <r>
      <rPr>
        <b/>
        <sz val="8"/>
        <rFont val="Arial"/>
        <family val="2"/>
      </rPr>
      <t>KEIN</t>
    </r>
    <r>
      <rPr>
        <sz val="8"/>
        <rFont val="Arial"/>
        <family val="2"/>
      </rPr>
      <t xml:space="preserve"> Kel-Kämpfer</t>
    </r>
  </si>
  <si>
    <t>Maderianer sind aufrecht gehende humanoide Echsen. An ihrem Hinterkopf befindet sich ein Hautkamm , der unterschiedliche Formen besitzen kann. Bei Aufregung und Wut stellt er sich auf. Die Haut des Maderianers ist immer zwei- und manchmal sogar dreifarbig. Dieses Merkmal weist auf die Herkunft hin. Das Gesicht ist sehr schmal und lange nach vorne gezogen. Kleine Nasenöffnungen befinden sich am Ende des Gesichtes und kleine Höröffnungen an der Seite des Kopfes. Der Maderianer hat einen Schwanz, der ungefähr halb so lang wie der Körper ist und der auch als Waffe eingesetzt werden kann. Da es sich bei den Maderianern um magisch kreirte Wesen handelt, besitzen sie auch eine magische Aura. Sie können keine "Phobien gegen Magie" entwickeln und sind von Natur aus immun gegen die Sprüche "Magie auflösen", "Magie aufhalten" und "Magiefreie Zone". Das Blut der Maderianer reagiert sehr aggressiv auf andere lebende Organismen. Es wirkt wie ein Gift, wenn es in die Blutbahn eines anderen Lebewesens injiziert wird.</t>
  </si>
  <si>
    <t>kontaktscheu, wissbegierig, rebellisch</t>
  </si>
  <si>
    <t>ledrig, zwei-(drei-) farbig, grün, blau, braun lila oder rot</t>
  </si>
  <si>
    <t>6 Std/d</t>
  </si>
  <si>
    <t xml:space="preserve">Walka  </t>
  </si>
  <si>
    <t>Name</t>
  </si>
  <si>
    <t>Spezies</t>
  </si>
  <si>
    <t>Konstitution</t>
  </si>
  <si>
    <t>Särke</t>
  </si>
  <si>
    <t>Geschicklichkeit</t>
  </si>
  <si>
    <t>Reflexe</t>
  </si>
  <si>
    <t>Intelligenz</t>
  </si>
  <si>
    <t>Charisma</t>
  </si>
  <si>
    <t>Gewicht</t>
  </si>
  <si>
    <t>Finger, Zehen</t>
  </si>
  <si>
    <t>Schlafbedarf</t>
  </si>
  <si>
    <t>Bild</t>
  </si>
  <si>
    <t>Spieler</t>
  </si>
  <si>
    <t>Geschlecht</t>
  </si>
  <si>
    <t>Geburtsdatum</t>
  </si>
  <si>
    <t>Geburtsort</t>
  </si>
  <si>
    <t>Alter</t>
  </si>
  <si>
    <t>Beruf</t>
  </si>
  <si>
    <t>Soz. Rang / Stufe</t>
  </si>
  <si>
    <t>Magie Rettungswurf</t>
  </si>
  <si>
    <t>unveränderlich</t>
  </si>
  <si>
    <r>
      <t xml:space="preserve">Tragkraft </t>
    </r>
    <r>
      <rPr>
        <sz val="8"/>
        <rFont val="Arial"/>
        <family val="2"/>
      </rPr>
      <t>[Gew * 0,3 + Stä + Kon]</t>
    </r>
  </si>
  <si>
    <r>
      <t xml:space="preserve">Hebekraft </t>
    </r>
    <r>
      <rPr>
        <sz val="8"/>
        <rFont val="Arial"/>
        <family val="2"/>
      </rPr>
      <t>[Tragkraft * 7]</t>
    </r>
  </si>
  <si>
    <r>
      <t xml:space="preserve">Ausweichen </t>
    </r>
    <r>
      <rPr>
        <sz val="8"/>
        <rFont val="Arial"/>
        <family val="2"/>
      </rPr>
      <t>[Ref]</t>
    </r>
  </si>
  <si>
    <r>
      <t xml:space="preserve">Initiative </t>
    </r>
    <r>
      <rPr>
        <sz val="8"/>
        <rFont val="Arial"/>
        <family val="2"/>
      </rPr>
      <t>[Ges + 2 x Ref]</t>
    </r>
  </si>
  <si>
    <t>Joker</t>
  </si>
  <si>
    <t>Essenz</t>
  </si>
  <si>
    <t>Erfahrungspunkte</t>
  </si>
  <si>
    <t>Ausgebaute Punkte</t>
  </si>
  <si>
    <r>
      <t xml:space="preserve">Lebenspunkte </t>
    </r>
    <r>
      <rPr>
        <b/>
        <sz val="8"/>
        <color indexed="10"/>
        <rFont val="Arial"/>
        <family val="2"/>
      </rPr>
      <t>[Kon + 7]</t>
    </r>
  </si>
  <si>
    <t>Helptext generell</t>
  </si>
  <si>
    <t>Helptext Spezies</t>
  </si>
  <si>
    <t>Wähle eine der 14 Spezies der Allianz.</t>
  </si>
  <si>
    <t>Helptext Stärke</t>
  </si>
  <si>
    <t>Helptext Konstitution</t>
  </si>
  <si>
    <t>Helptext Geschicklichkeit</t>
  </si>
  <si>
    <t>Helptext Reflexe</t>
  </si>
  <si>
    <t>Helptext Intelligenz</t>
  </si>
  <si>
    <t>Helptext Charisma</t>
  </si>
  <si>
    <t>Grundwissen</t>
  </si>
  <si>
    <t>Kampfausbildung</t>
  </si>
  <si>
    <t>Waffenmeister</t>
  </si>
  <si>
    <t>Kampfgespür</t>
  </si>
  <si>
    <t>Körperlich</t>
  </si>
  <si>
    <t>Heimlichkeiten</t>
  </si>
  <si>
    <t>Mentales Training</t>
  </si>
  <si>
    <t>Navigation und Weltraum</t>
  </si>
  <si>
    <t>Freizeit</t>
  </si>
  <si>
    <t>Soziales</t>
  </si>
  <si>
    <t>Bodengebundene Fahrzeuge</t>
  </si>
  <si>
    <t>Pilot</t>
  </si>
  <si>
    <t>Mobile Kampfpanzerung I</t>
  </si>
  <si>
    <t>Survival</t>
  </si>
  <si>
    <t>Soziologie</t>
  </si>
  <si>
    <t>Naturwissenschaft</t>
  </si>
  <si>
    <t>Computerwissen</t>
  </si>
  <si>
    <t>Biologie</t>
  </si>
  <si>
    <t>Wirtschaft</t>
  </si>
  <si>
    <t>Handwerk</t>
  </si>
  <si>
    <t>Felddoc</t>
  </si>
  <si>
    <t>Magie</t>
  </si>
  <si>
    <t>Raufen</t>
  </si>
  <si>
    <t>Waffenfinesse</t>
  </si>
  <si>
    <t>Kriegsinstinkt</t>
  </si>
  <si>
    <t>Schnelligkeit</t>
  </si>
  <si>
    <t>Extremtraining</t>
  </si>
  <si>
    <t>Assassine</t>
  </si>
  <si>
    <t>Dieb</t>
  </si>
  <si>
    <t>Flucht</t>
  </si>
  <si>
    <t>Lehrer</t>
  </si>
  <si>
    <t>Charismatisch</t>
  </si>
  <si>
    <t>viel gereist</t>
  </si>
  <si>
    <t>Fahrzeug-Bodenmanöver</t>
  </si>
  <si>
    <t>Raumpilot</t>
  </si>
  <si>
    <t>Flugnarr</t>
  </si>
  <si>
    <t>Jagdpilot</t>
  </si>
  <si>
    <t>Mobile Kampfpanzerung II</t>
  </si>
  <si>
    <t>umgebungskundig</t>
  </si>
  <si>
    <t>Ingenieur</t>
  </si>
  <si>
    <t>Basteln</t>
  </si>
  <si>
    <t>Feldprof</t>
  </si>
  <si>
    <t>PAL-Controller</t>
  </si>
  <si>
    <t>Grunk-Schamane</t>
  </si>
  <si>
    <t>Rydos-Mönch</t>
  </si>
  <si>
    <t>Kel-Kämpfer, Ros</t>
  </si>
  <si>
    <t>Kel-Kämpfer, Syr</t>
  </si>
  <si>
    <t>Morpher</t>
  </si>
  <si>
    <t>Antäuschen</t>
  </si>
  <si>
    <t>Waffenkenntnis</t>
  </si>
  <si>
    <t>Ausrüstung</t>
  </si>
  <si>
    <t>¥</t>
  </si>
  <si>
    <t>Abschätzen</t>
  </si>
  <si>
    <t>Allgemeinwissen</t>
  </si>
  <si>
    <t>Arbeitssuche</t>
  </si>
  <si>
    <t>Balancieren</t>
  </si>
  <si>
    <t>Durchsuchen</t>
  </si>
  <si>
    <t>Erinnern</t>
  </si>
  <si>
    <t>Fangen</t>
  </si>
  <si>
    <t>Klettern</t>
  </si>
  <si>
    <t>Lauschen</t>
  </si>
  <si>
    <t>Schwimmen</t>
  </si>
  <si>
    <t>Springen</t>
  </si>
  <si>
    <t>Verführen</t>
  </si>
  <si>
    <t>Verhandeln</t>
  </si>
  <si>
    <t>Sprache___________</t>
  </si>
  <si>
    <t>-</t>
  </si>
  <si>
    <t>max</t>
  </si>
  <si>
    <t>Att</t>
  </si>
  <si>
    <t>Wurf</t>
  </si>
  <si>
    <t>Spezialwaffe - Peitsche</t>
  </si>
  <si>
    <t>Spezialwaffe - Körperwaffen</t>
  </si>
  <si>
    <t>Spezialwaffe - Monfilamentwaffen</t>
  </si>
  <si>
    <t>Spezialwaffe - Improvisierte Waffe</t>
  </si>
  <si>
    <t>Spezialwaffe - Zweihändige Waffen</t>
  </si>
  <si>
    <t>Spezialwaffe - Schilde und Paradewaffen</t>
  </si>
  <si>
    <t>Spezialwaffe - Wurfwaffen</t>
  </si>
  <si>
    <t>Spezialwaffe - Biowarewaffen</t>
  </si>
  <si>
    <t>Spezialwaffe - Sehnenwaffen</t>
  </si>
  <si>
    <t>Spezialwaffe - Blasrohr</t>
  </si>
  <si>
    <t>Spezialwaffe - Schwere Waffen</t>
  </si>
  <si>
    <t>Spezialwaffe - Flammenwerfer</t>
  </si>
  <si>
    <t>Spezialwaffe - Zielsystemwaffe</t>
  </si>
  <si>
    <t>Spezialwaffe - Plasmawaffen</t>
  </si>
  <si>
    <t>Spezialwaffe - Ballistische Werfer</t>
  </si>
  <si>
    <t>Spezialwaffe - Fly Disk</t>
  </si>
  <si>
    <t>Scharfschießen</t>
  </si>
  <si>
    <t>Gyrosystem</t>
  </si>
  <si>
    <t>Kosten</t>
  </si>
  <si>
    <t>Kommentar</t>
  </si>
  <si>
    <t>Leitungsscanner</t>
  </si>
  <si>
    <t>Leitungszapfer</t>
  </si>
  <si>
    <t>Optikphalanx</t>
  </si>
  <si>
    <t>Tech-Brille</t>
  </si>
  <si>
    <t>Wanzenscanner</t>
  </si>
  <si>
    <t>Suchprogramme St.1</t>
  </si>
  <si>
    <t>Preis</t>
  </si>
  <si>
    <t>BZ</t>
  </si>
  <si>
    <t>Anz.</t>
  </si>
  <si>
    <t>Gegenstand [(I) ... Illegal]</t>
  </si>
  <si>
    <t>[kg]</t>
  </si>
  <si>
    <t>[C]</t>
  </si>
  <si>
    <t>[h]</t>
  </si>
  <si>
    <t>Atemmaske</t>
  </si>
  <si>
    <t>Anrufbeantworter</t>
  </si>
  <si>
    <t>Anrufbeantworter intelligent</t>
  </si>
  <si>
    <t>Audiorecorder</t>
  </si>
  <si>
    <t>Autarkes Waffensystem +1</t>
  </si>
  <si>
    <t>Ini: 0, EW +1</t>
  </si>
  <si>
    <t>Autarkes Waffensystem +2</t>
  </si>
  <si>
    <t>Ini: 0, EW +2</t>
  </si>
  <si>
    <t>Autarkes Waffensystem +3</t>
  </si>
  <si>
    <t>Ini: 0, EW +3</t>
  </si>
  <si>
    <t>Autarkes Waffensystem +4</t>
  </si>
  <si>
    <t>Ini: 0, EW +4</t>
  </si>
  <si>
    <t>Autarkes Waffensystem +5</t>
  </si>
  <si>
    <t>Ini: 0, EW +5</t>
  </si>
  <si>
    <t>Autarkes Waffensystem +6</t>
  </si>
  <si>
    <t>Ini: 0, EW +6</t>
  </si>
  <si>
    <t>Automapper</t>
  </si>
  <si>
    <t>RW: 15m</t>
  </si>
  <si>
    <t>AV-Recorder</t>
  </si>
  <si>
    <t>Zusatzmodule mögl., Zoomfaktor 100</t>
  </si>
  <si>
    <t>Biometer</t>
  </si>
  <si>
    <t>Black-Box</t>
  </si>
  <si>
    <t>Black-Box-Demodulationschip 1</t>
  </si>
  <si>
    <t>EW+1</t>
  </si>
  <si>
    <t>Black-Box-Demodulationschip 2</t>
  </si>
  <si>
    <t>EW+2</t>
  </si>
  <si>
    <t>Black-Box-Demodulationschip 3</t>
  </si>
  <si>
    <t>EW+3</t>
  </si>
  <si>
    <t>Black-Box-Demodulationschip 4</t>
  </si>
  <si>
    <t>EW+4</t>
  </si>
  <si>
    <t>Black-Box-Signalverstärkerchip 1</t>
  </si>
  <si>
    <t>Black-Box-Signalverstärkerchip 2</t>
  </si>
  <si>
    <t>Black-Box-Signalverstärkerchip 3</t>
  </si>
  <si>
    <t>Black-Box-Signalverstärkerchip 4</t>
  </si>
  <si>
    <t>Chamäleon-Anzug</t>
  </si>
  <si>
    <t>Tarnen: WM+1</t>
  </si>
  <si>
    <t>Infantrie-Aufklärungs-Rotordrohne</t>
  </si>
  <si>
    <t>KEP: 6; Paz: 4; Infrarotkamera, Flutlicht</t>
  </si>
  <si>
    <t>Schwebedrohne</t>
  </si>
  <si>
    <t>KEP: 4; Paz: 2; Infrarotkamera, Flutlicht</t>
  </si>
  <si>
    <t>Mulitempfänger</t>
  </si>
  <si>
    <t>Mini-Funkempfänger</t>
  </si>
  <si>
    <t>Energieladegerät</t>
  </si>
  <si>
    <t>Halbiert die Ladezeit von Geräten</t>
  </si>
  <si>
    <t>Enterhakenschnur</t>
  </si>
  <si>
    <t>Länge: 450m; Last: 1 to</t>
  </si>
  <si>
    <t>Enterhakenwerfer</t>
  </si>
  <si>
    <t>Schussweite: 400m</t>
  </si>
  <si>
    <t>Exoskelett</t>
  </si>
  <si>
    <t>Stä = 9; Ref =1; Bew = 4; Traglast: 1 to; Hebelast: 3 to; eingebauter Gyrostabilisator</t>
  </si>
  <si>
    <t>Fallschirm</t>
  </si>
  <si>
    <t>Zoomfaktor 100; Zusatzmodule mögl.</t>
  </si>
  <si>
    <t>Fernsteuerung (manuell)</t>
  </si>
  <si>
    <t>Sender zusätzlich erforderlich</t>
  </si>
  <si>
    <t>Fernsteuerung (Cyberware)</t>
  </si>
  <si>
    <t>Fernsteuerungseinheit</t>
  </si>
  <si>
    <t>... wird in das Fahrzeug eingebaut; Empfänger erforderlich</t>
  </si>
  <si>
    <t>Feuerlöscher</t>
  </si>
  <si>
    <t>Funkzünder</t>
  </si>
  <si>
    <t>Sender und Empfänger erforderlich</t>
  </si>
  <si>
    <t>Gyrosystem Körperstabilisator</t>
  </si>
  <si>
    <t>Anlegen: 4 Runden; Ablegen: 2 Runden; Träger gilt als wehrlos</t>
  </si>
  <si>
    <t>Gyrosystem Suspensor</t>
  </si>
  <si>
    <t>Waffe hat bei Betrieb nur halbes Gewicht; Doppelter Waffenpreis</t>
  </si>
  <si>
    <t>Handschellen</t>
  </si>
  <si>
    <t>Holoverkleidung</t>
  </si>
  <si>
    <t>Verkleiden: WM+4</t>
  </si>
  <si>
    <t>Kleidung</t>
  </si>
  <si>
    <t>billig</t>
  </si>
  <si>
    <t>modisch</t>
  </si>
  <si>
    <t>geschäftl.</t>
  </si>
  <si>
    <t>top style</t>
  </si>
  <si>
    <t>geschäftlich</t>
  </si>
  <si>
    <t>Brille</t>
  </si>
  <si>
    <t>Hemd</t>
  </si>
  <si>
    <t>Hose</t>
  </si>
  <si>
    <t>Gürtel</t>
  </si>
  <si>
    <t>Jacke</t>
  </si>
  <si>
    <t>Schmuck</t>
  </si>
  <si>
    <t>Schuhe</t>
  </si>
  <si>
    <t>Stiefel</t>
  </si>
  <si>
    <t>Kletterhaken</t>
  </si>
  <si>
    <t>Kombigürtel</t>
  </si>
  <si>
    <t>Traglast: 10 kg</t>
  </si>
  <si>
    <t>Reichweite:    1 km</t>
  </si>
  <si>
    <t>Kommunikator Kom II</t>
  </si>
  <si>
    <t>Reichweite:   10 km</t>
  </si>
  <si>
    <t>Kommunikator Kom III</t>
  </si>
  <si>
    <t>Reichweite:  100 km</t>
  </si>
  <si>
    <t>Kommunikator Kom IV</t>
  </si>
  <si>
    <t>Reichweite: 1500 km</t>
  </si>
  <si>
    <t>Kopfschelle</t>
  </si>
  <si>
    <t>Laservisier</t>
  </si>
  <si>
    <t>Fernkampf: WM+1; nicht mit Smartlink / Smartbrille kombinierbar</t>
  </si>
  <si>
    <t>Lebensmittel Rationskekse</t>
  </si>
  <si>
    <t>Nahrung für 1 Tag</t>
  </si>
  <si>
    <t>Lebensmittel Fastfood</t>
  </si>
  <si>
    <t>Lebensmittel hochwertiges Fastf.</t>
  </si>
  <si>
    <t>Lebensmittel Synthfood</t>
  </si>
  <si>
    <t>Lebensmittel echte Lebensmittel</t>
  </si>
  <si>
    <t>EW Elektronik =&gt; Entdecken von Leitungszapfern</t>
  </si>
  <si>
    <t>EW Elektronijk =&gt; Datenleitung anzapfen</t>
  </si>
  <si>
    <t>Leuchtpistole</t>
  </si>
  <si>
    <t>RW: 200m</t>
  </si>
  <si>
    <t>Lobotomie-Set (I)</t>
  </si>
  <si>
    <t>Illegal; Fähikeit "Biotech" erf.</t>
  </si>
  <si>
    <t>Lügendetektor</t>
  </si>
  <si>
    <t>Verhören: WM+2, wenn auch Kenntnisse in "Biotech"</t>
  </si>
  <si>
    <t>Massensignalsender (I)</t>
  </si>
  <si>
    <t>Med.A.: Med-Kit</t>
  </si>
  <si>
    <t>Med.A.: Biotech-Ausrüstung</t>
  </si>
  <si>
    <t>Med.A.: Chirurgie-Ausrüstung</t>
  </si>
  <si>
    <t>Minensucher</t>
  </si>
  <si>
    <t>Mini-Grav: Rucksackversion</t>
  </si>
  <si>
    <t>BEW: 15</t>
  </si>
  <si>
    <t>Mini-Grav: Gürtelversion</t>
  </si>
  <si>
    <t>BEW: 10</t>
  </si>
  <si>
    <t>Mini-Grav: Brettversion</t>
  </si>
  <si>
    <t>BEW: 20</t>
  </si>
  <si>
    <t>Mini-Grav: Brett + Autarkes WS</t>
  </si>
  <si>
    <t>Mini-Jet-Einheit</t>
  </si>
  <si>
    <t>Mini-Thermallanze</t>
  </si>
  <si>
    <t>SW 20 an Gegenständen</t>
  </si>
  <si>
    <t>Mobile Waffenhalterung: Standard</t>
  </si>
  <si>
    <t>keine Fähigk. "Gyrosyst." erf.;</t>
  </si>
  <si>
    <t>Mobile Waffenhalterung: Schwebe</t>
  </si>
  <si>
    <t>keine Fähigk. "Gyrosyst." erf.; max. 30 kg Traglast</t>
  </si>
  <si>
    <t>Motionstrecker</t>
  </si>
  <si>
    <t>Multi-Scanner-Unit (MSU)</t>
  </si>
  <si>
    <t>Reichweite: 20 m</t>
  </si>
  <si>
    <t>Musikinstrument: Kry-zyski</t>
  </si>
  <si>
    <t>Musikinstrument: Trakata</t>
  </si>
  <si>
    <t>Musikinstrument: E-Gitarre</t>
  </si>
  <si>
    <t>Musikinstrument: Gis Geige</t>
  </si>
  <si>
    <t>Musikinstrument: Töpfel</t>
  </si>
  <si>
    <t>Musikinstrument: Vul Harfe</t>
  </si>
  <si>
    <t>Neurohalsband</t>
  </si>
  <si>
    <t>WM: -2 auf alle Fertigkeiten / verhindert Einsatz von Cyberware</t>
  </si>
  <si>
    <t>Notpiepser</t>
  </si>
  <si>
    <t>Reichweite: 1 ANE</t>
  </si>
  <si>
    <t>Notsprungtornister</t>
  </si>
  <si>
    <t>Energieeinheit für 1 Sprung; Reichweite: 20 m; EW: Reflexe fürs Landen</t>
  </si>
  <si>
    <t>Bes. Rundum-Modul; Braucht auch: Tech-Brille oder Neurolink</t>
  </si>
  <si>
    <t>Piepser</t>
  </si>
  <si>
    <t>Reichweite: 1 km</t>
  </si>
  <si>
    <t>Bew, Ges, Ref, Fernkampf, Nahkampf: -2, wenn keine Fertikeit "Raumanzug"</t>
  </si>
  <si>
    <t>Rettungsschlafsack</t>
  </si>
  <si>
    <t>Enthält auch: Atemmaske, Notpiepser, Med-Kit und Notrationen</t>
  </si>
  <si>
    <t>Rettungszelt: 1 Person</t>
  </si>
  <si>
    <t>Enthält auch: Atemmasken, Notpiepser, Med-Kit und Notrationen, Com III</t>
  </si>
  <si>
    <t>Rettungszelt: 2 Personen</t>
  </si>
  <si>
    <t>Rettungszelt: 5 Person</t>
  </si>
  <si>
    <t>Rettungszelt: 10 Person</t>
  </si>
  <si>
    <t>Richtmikrophon: akustisch</t>
  </si>
  <si>
    <t>Reichweite: 150 m</t>
  </si>
  <si>
    <t>Richtmikrophon: optisch</t>
  </si>
  <si>
    <t>Reichweite: 350 m</t>
  </si>
  <si>
    <t>Rucksack: klein</t>
  </si>
  <si>
    <t>Traglast: 25 kg</t>
  </si>
  <si>
    <t>Rucksack: mittel</t>
  </si>
  <si>
    <t>Traglast: 50 kg</t>
  </si>
  <si>
    <t>Rucksack: groß</t>
  </si>
  <si>
    <t>Traglast: 100 kg</t>
  </si>
  <si>
    <t>Säurestift</t>
  </si>
  <si>
    <t>Scatter-Pack (I)</t>
  </si>
  <si>
    <t>Nur mit Exoskelett oder Kampfanzug; Minen sind extra</t>
  </si>
  <si>
    <t>Schalldämpfer</t>
  </si>
  <si>
    <t>Schlauchboot: klein</t>
  </si>
  <si>
    <t>Traglast: 150 kg</t>
  </si>
  <si>
    <t>Schlauchboot: mittel</t>
  </si>
  <si>
    <t>Traglast: 400 kg</t>
  </si>
  <si>
    <t>Schlauchboot: groß</t>
  </si>
  <si>
    <t>Traglast: 800 kg</t>
  </si>
  <si>
    <t>Schminkkoffer</t>
  </si>
  <si>
    <t>Schnellkleber</t>
  </si>
  <si>
    <t>Schnellziehhalfter</t>
  </si>
  <si>
    <t>WM auf Fernkampf</t>
  </si>
  <si>
    <t>Schnüffler</t>
  </si>
  <si>
    <t>1a</t>
  </si>
  <si>
    <t>EW: 8 jede Runde</t>
  </si>
  <si>
    <t>Schutzanzug</t>
  </si>
  <si>
    <t>Schwebeplattform: klein</t>
  </si>
  <si>
    <t>Traglast: 0,5 to</t>
  </si>
  <si>
    <t>Schwebeplattform: mittel</t>
  </si>
  <si>
    <t>Traglast: 1 to</t>
  </si>
  <si>
    <t>Schwebeplattform: groß</t>
  </si>
  <si>
    <t>Traglast: 3 to</t>
  </si>
  <si>
    <t>Schwebeplattform: sehr groß</t>
  </si>
  <si>
    <t>Traglast: 6 to</t>
  </si>
  <si>
    <t>Schweißgerät</t>
  </si>
  <si>
    <t>Erforderlich: "Mechanik"</t>
  </si>
  <si>
    <t>Seil (je 10 m)</t>
  </si>
  <si>
    <t>Zuglast: 1 to</t>
  </si>
  <si>
    <t>Sender: Funk I</t>
  </si>
  <si>
    <t>Sender: Funk II</t>
  </si>
  <si>
    <t>Reichweite: 10 km</t>
  </si>
  <si>
    <t>Sender: Funk III</t>
  </si>
  <si>
    <t>Reichweite: 100 km</t>
  </si>
  <si>
    <t>Sender: Funk IV</t>
  </si>
  <si>
    <t>Sender: Oszillation I</t>
  </si>
  <si>
    <t>Reichweite: 1 kANE</t>
  </si>
  <si>
    <t>Sender: Oszillation II</t>
  </si>
  <si>
    <t>Reichweite: 10 kANE</t>
  </si>
  <si>
    <t>Sender: Oszillation III</t>
  </si>
  <si>
    <t>Reichweite: 100 kANE</t>
  </si>
  <si>
    <t>Sender: Oszillation IV</t>
  </si>
  <si>
    <t>Reichweite: 1 M ANE</t>
  </si>
  <si>
    <t>Sender: Oszillation V</t>
  </si>
  <si>
    <t>Reichweite: 10 M ANE</t>
  </si>
  <si>
    <t>Sender: Oszillation VI</t>
  </si>
  <si>
    <t>Reichweite: 20 M ANE</t>
  </si>
  <si>
    <t>Aggressivität (A, B, C oder D)</t>
  </si>
  <si>
    <t>Sicherheitsprogramme St: 1</t>
  </si>
  <si>
    <t>Sicherheitsprogramme St: 2</t>
  </si>
  <si>
    <t>Sicherheitsprogramme St: 3</t>
  </si>
  <si>
    <t>Sicherheitsprogramme St: 4</t>
  </si>
  <si>
    <t>Sicherheitsprogramme St: 5</t>
  </si>
  <si>
    <t>Sicherheitsprogramme St: 6</t>
  </si>
  <si>
    <t>Sicherheitsprogramme St: 7</t>
  </si>
  <si>
    <t>Sicherheitsprogramme St: 8</t>
  </si>
  <si>
    <t>Sicherheitsprogramme St: 9</t>
  </si>
  <si>
    <t>Sicherheitsprogramme St: 10</t>
  </si>
  <si>
    <t>Sicherheitsprogramme St: 11</t>
  </si>
  <si>
    <t>Sicherheitsprogramme St: 12</t>
  </si>
  <si>
    <t>Sprungtornister</t>
  </si>
  <si>
    <t>Energieeinheit für 5 Sprünge; Reichweite: 20 m; EW: Reflexe fürs Landen</t>
  </si>
  <si>
    <t>Störfeldgenerator I</t>
  </si>
  <si>
    <t>Reichweite: 15 m</t>
  </si>
  <si>
    <t>Störfeldgenerator II</t>
  </si>
  <si>
    <t>Reichweite: 200 m</t>
  </si>
  <si>
    <t>Störfeldgenerator III</t>
  </si>
  <si>
    <t>Störmodul (I)</t>
  </si>
  <si>
    <t>Braucht Sender</t>
  </si>
  <si>
    <t>Suchprogramme St.2</t>
  </si>
  <si>
    <t>Suchprogramme St.3</t>
  </si>
  <si>
    <t>Suchprogramme St.4</t>
  </si>
  <si>
    <t>Suchprogramme St.5</t>
  </si>
  <si>
    <t>Tarnanzug</t>
  </si>
  <si>
    <t>Tarnnetz</t>
  </si>
  <si>
    <t>20 m2</t>
  </si>
  <si>
    <t>Reichweite: 25 m</t>
  </si>
  <si>
    <t>Taucherausrüstung</t>
  </si>
  <si>
    <t>exkl. Atemmaske</t>
  </si>
  <si>
    <t>Zusatzmodule mögl.</t>
  </si>
  <si>
    <t>Telephon normal</t>
  </si>
  <si>
    <t>Gebühr: Planetensystem: 0,1C/ Min; Sonnensystem 1C/Min</t>
  </si>
  <si>
    <t>Telephon mini</t>
  </si>
  <si>
    <t>Vidphon normal</t>
  </si>
  <si>
    <t>Vidphon mini</t>
  </si>
  <si>
    <t>Terminal normal</t>
  </si>
  <si>
    <t>Terminal mini</t>
  </si>
  <si>
    <t>Terminal normal HoloVid</t>
  </si>
  <si>
    <t>Terminal mini HoloVid</t>
  </si>
  <si>
    <t>Transportable Heizung</t>
  </si>
  <si>
    <t>Videokleidung Jacke</t>
  </si>
  <si>
    <t>Videokleidung Hose</t>
  </si>
  <si>
    <t>Videokleidung Mantel</t>
  </si>
  <si>
    <t>Erfolgswurf: Elektronik</t>
  </si>
  <si>
    <t>Werkzeug: Stemmeisen</t>
  </si>
  <si>
    <t>Werkzeug: Hammer</t>
  </si>
  <si>
    <t>Werkzeug: Bolzenschneider</t>
  </si>
  <si>
    <t>Werkzeug-Kit: Elektronik</t>
  </si>
  <si>
    <t>Werkzeug-Kit: Fälschen</t>
  </si>
  <si>
    <t>Werkzeug-Kit: Mechanik</t>
  </si>
  <si>
    <t>Werkzeug-Kit: Sicherheitstechnik</t>
  </si>
  <si>
    <t>Werkzeug-Kit: Sprengtechnik</t>
  </si>
  <si>
    <t>Werkzeug-Kit: Schlösser öffnen</t>
  </si>
  <si>
    <t>Werkzeug-Kit: Fallentechnik</t>
  </si>
  <si>
    <t>Zelt: 1 Pers.</t>
  </si>
  <si>
    <t>Zelt: 2 Pers.</t>
  </si>
  <si>
    <t>Zelt: 5 Pers.</t>
  </si>
  <si>
    <t>Zelt: 10 Pers.</t>
  </si>
  <si>
    <t>Zerrhacker I</t>
  </si>
  <si>
    <t>WM:-1</t>
  </si>
  <si>
    <t>Zerrhacker II</t>
  </si>
  <si>
    <t>WM:-2</t>
  </si>
  <si>
    <t>Zerrhacker III</t>
  </si>
  <si>
    <t>WM:-3</t>
  </si>
  <si>
    <t>Zerrhacker IV</t>
  </si>
  <si>
    <t>WM:-4</t>
  </si>
  <si>
    <t>Zerrhacker V</t>
  </si>
  <si>
    <t>WM:-5</t>
  </si>
  <si>
    <t>Zugangskartenmodul (ZKM)</t>
  </si>
  <si>
    <t>Zusatzmodul: Infrarot</t>
  </si>
  <si>
    <t>Ferngläser, Brille, Bildvergrößerer</t>
  </si>
  <si>
    <t>Zusatzmodul: Lichtphasen</t>
  </si>
  <si>
    <t>nur für Brille; Reichweite: 3 m</t>
  </si>
  <si>
    <t>Zusatzmodul: Mikroskop</t>
  </si>
  <si>
    <t>nur für Brille; Vergrößerung: 500x; Entfernung bis 1 m</t>
  </si>
  <si>
    <t>Zusatzmodul: Restlicht</t>
  </si>
  <si>
    <t>Zusatzmodul: Rundum</t>
  </si>
  <si>
    <t>nur für Brille; sichtweite: 25 m, Bew * 0,5</t>
  </si>
  <si>
    <t>Zusatzmodul: Smartbrille</t>
  </si>
  <si>
    <t>nur für Brille; WM+1, wenn Waffe adaptiert: +1kC</t>
  </si>
  <si>
    <t>Zusatzmodul: Ultraschall</t>
  </si>
  <si>
    <t>nur für Brille; "Sichtweite": 10m</t>
  </si>
  <si>
    <t>Zusatzmodul: UV</t>
  </si>
  <si>
    <t>Überlebensausrüstung</t>
  </si>
  <si>
    <t>Kommunikationstechnologie</t>
  </si>
  <si>
    <t>Bewaffnung</t>
  </si>
  <si>
    <t>Sonstige Ausrüstung</t>
  </si>
  <si>
    <t>Rastertechnologie</t>
  </si>
  <si>
    <t>Optische Geräte</t>
  </si>
  <si>
    <t>Bekleidung</t>
  </si>
  <si>
    <t>Länge:</t>
  </si>
  <si>
    <t>Medizinische Ausrüstung</t>
  </si>
  <si>
    <t>H / L</t>
  </si>
  <si>
    <t>Gew. Korrektur H/L</t>
  </si>
  <si>
    <t>Preis Korr. H/L</t>
  </si>
  <si>
    <t>High- Low-tech</t>
  </si>
  <si>
    <t>Korr-ektur Größe</t>
  </si>
  <si>
    <t>Zus. Last:</t>
  </si>
  <si>
    <t>Traglast:</t>
  </si>
  <si>
    <t>Legionärs-Lizenz</t>
  </si>
  <si>
    <t>Unabhängiger Ermittler - Lizenz</t>
  </si>
  <si>
    <t>Gift:</t>
  </si>
  <si>
    <t>Listenpreis:</t>
  </si>
  <si>
    <t>Mine: Splitter</t>
  </si>
  <si>
    <t>Mine: Hochexplosiv</t>
  </si>
  <si>
    <t>Mine: Brand</t>
  </si>
  <si>
    <t>Mine: Toxi</t>
  </si>
  <si>
    <t>Mine: Blend-</t>
  </si>
  <si>
    <t>Mine: Rauch</t>
  </si>
  <si>
    <t>Wirkbereich</t>
  </si>
  <si>
    <t>Gift</t>
  </si>
  <si>
    <t>Blendung</t>
  </si>
  <si>
    <t>Rauch</t>
  </si>
  <si>
    <t>Blendung für 1W12 Runden, wenn EW: Ref misslingt</t>
  </si>
  <si>
    <t>r=10m</t>
  </si>
  <si>
    <t>r=30m</t>
  </si>
  <si>
    <t>Mine: Polarisations-Mine</t>
  </si>
  <si>
    <t>Explosivgeschosse u.ä.</t>
  </si>
  <si>
    <t>Raketensprengkopf: Polarisation</t>
  </si>
  <si>
    <t>r=1200m</t>
  </si>
  <si>
    <t>Setzt Warpfeldantrieb außer Betrieb / Rettungswurf möglich</t>
  </si>
  <si>
    <t>Wurfgranate: Splitter-</t>
  </si>
  <si>
    <t>Wurfgranate: Hochexplosiv-</t>
  </si>
  <si>
    <t>Wurfgranate: Brand-</t>
  </si>
  <si>
    <t>Wurfgranate: Toxi-</t>
  </si>
  <si>
    <t>Wurfgranate: Blend-</t>
  </si>
  <si>
    <t>Wurfgranate: Rauch-</t>
  </si>
  <si>
    <t>Werfergranate: Splitter-</t>
  </si>
  <si>
    <t>Werfergranate: Hochexplosiv-</t>
  </si>
  <si>
    <t>Werfergranate: Brand-</t>
  </si>
  <si>
    <t>Werfergranate: Toxi-</t>
  </si>
  <si>
    <t>Werfergranate: Blend-</t>
  </si>
  <si>
    <t>Werfergranate: Rauch-</t>
  </si>
  <si>
    <t>Werfergranate: Plasma-</t>
  </si>
  <si>
    <t>W6+15</t>
  </si>
  <si>
    <t>Plastiksprengstoff</t>
  </si>
  <si>
    <t>Je Einheit PSS: r+1m, SW+1</t>
  </si>
  <si>
    <t>Thermomine</t>
  </si>
  <si>
    <t xml:space="preserve">Der Körper des Drogoliten erinnert an ein großes graues Kaugummi das sich bewegen und seine Form verändern kann. Der Körper kennt keine einzelnen Organe, denn er ist aus multifunktionalen Zellen aufgebaut, die sich nur an der Oberfläche zu den inneren Zellen unterscheiden. urch diesen Aufbau regenerieren Drogoliten Verwundungen innerhalb kürzester Zeit und es gelten für sie keine kritischen Schäden. Ein Drogolit bewegt sich normalerweise kriechend in der Form eines breiten flachen Fladens fort. Nur nach dem Kontakt mit anderen Spezies haben die Drogoliten gelernt, andere Formen anzunehmen. So kann sich der Drogolit am schnellsten in der humanoiden Form fortbewegen (gehen und laufen). Feine Konturen kann der Drogolit aber nicht entstehen lassen. So sind die nachfeformten eschichter immer flache Flächen und die Finger der Hände nur grobe dicke Wülste. Er kann seine Form auf ein Minimum von 10cm Dicke reduzieren. Sprechen kann der Drogolit nur mittels eines Tricks. Durch eine Öffnung in der Oberfläche und Pumpbewegungen des Gewebes kann er Schallwellen erzeugen und verstärken. Die dabei erzeugten Laute hören sich an, als würde sich jemand 2 Golfbälle in den Mund stecken und in ein Klo reden. Für die Kommunikation untereinander benutzen die Drogoliten Telepathie mit einer Reichweite von maximal 15m. Ihre Umgebung nehmen Drogoliten durch eine Ultraschallortung wahr. Leichte Schwingungen, die eine spezielle Hautschicht produziert, werden von Obejekten, Gegenständen und Personen zurückgeworfen und durch eine andere Hautschicht wirder aufgenommen. Die Reichweite dieses Systems ist aber begrenzt. Farbe kennen die Drogoliten nicht. Glasscheiben sind für einen Drogoliten nicht durchsichtig. Hermetisch abgeschlossene Schutzanzüge können von Drogoliten nicht benutzt werden, da sie blind wären. Energieschirme stellen aber kein Problem dar. Es ist sehr schwierig, einem Drogoliten etwas über den Weltraum zu erklären oder ihm auch nur den Inhalt einer Bildschirmdarstellung zu verbildlichen. Fahrzeuge können z.B. nur gesteuert werden, wenn kein Hinderniss wie z.B. eine Windschutzscheibe die "Sicht" versperrt. Sie können keine Zielvorrichtungen auf Fernkampfwaffen benutzen und diese auch nur auf ihre maximale Sichtweite einsetzen. Aus diesen Gründen ist die Auswahl von Fertigkeiten sehr beschränkt. Damit ein Drogolit etwas auf einem Monitor lesen kann, gibt es Spezialausführungen, die 1kC mehr kosten. Der Körper des Drogoliten verträgt keine Cyberware. Die Auswirkung von Genware ist beim Drogoliten etwas anders, doch das Ergebnis ist meist das selbe. Folgende Genware kann nicht benutzt werden: Alle Augenmodifikationen, Chitinpanzer, Haut/Haar-Veränderungen, Schwimmhäute, Biowarepanzerung und Ultraschallohren. Vorteilhaft ist, dass es bei einem Drogoliten kein hinten oder vorne gibt. Man kann sich nicht an einen Drogoliten heranschleichen oder ihn "von hinten" angreifen. </t>
  </si>
  <si>
    <t>Morunk (Gruunk)</t>
  </si>
  <si>
    <t>Karank (Gruunk)</t>
  </si>
  <si>
    <t>Qlop (Gruunk)</t>
  </si>
  <si>
    <t>Pemptrac</t>
  </si>
  <si>
    <t>Akuraner</t>
  </si>
  <si>
    <t>Terraner</t>
  </si>
  <si>
    <t>Landoraner</t>
  </si>
  <si>
    <t>Dispak</t>
  </si>
  <si>
    <t>Guuz</t>
  </si>
  <si>
    <t>Telmar</t>
  </si>
  <si>
    <t>MuroSa (Telmar)</t>
  </si>
  <si>
    <t>Kronomäer</t>
  </si>
  <si>
    <t>Briis</t>
  </si>
  <si>
    <t>Drah</t>
  </si>
  <si>
    <t>Drogolit</t>
  </si>
  <si>
    <t>Maderianer</t>
  </si>
  <si>
    <t>Rasse</t>
  </si>
  <si>
    <t>Kon</t>
  </si>
  <si>
    <t>Stä</t>
  </si>
  <si>
    <t>Ges</t>
  </si>
  <si>
    <t>Ref</t>
  </si>
  <si>
    <t>Int</t>
  </si>
  <si>
    <t>Cha</t>
  </si>
  <si>
    <t>Bew</t>
  </si>
  <si>
    <t>Summe</t>
  </si>
  <si>
    <t>Nahkampf</t>
  </si>
  <si>
    <t>Lebenspunkte</t>
  </si>
  <si>
    <t>Fernkampf</t>
  </si>
  <si>
    <t>Fahrzeuge</t>
  </si>
  <si>
    <t>Wissen, Magie</t>
  </si>
  <si>
    <t>Bewegungsweite</t>
  </si>
  <si>
    <t>Gesellschaft</t>
  </si>
  <si>
    <t>Große, grobschlächtige Humanoide mit langen Armen, kleinen spitzen Ohren und einem breiten Maul aus dem zwei lange, nach oben gerichtete Hauer ragen.</t>
  </si>
  <si>
    <t>Beschreibung</t>
  </si>
  <si>
    <t>Eigenschaften</t>
  </si>
  <si>
    <t>Größe</t>
  </si>
  <si>
    <t>sehr groß</t>
  </si>
  <si>
    <t>Gestalt</t>
  </si>
  <si>
    <t>sehr breit</t>
  </si>
  <si>
    <t>Kräftig gebauter Humanoide mit spitzen Ohren und einem breiten Maul aus dem nach oben gerichtete Hauer ragen.</t>
  </si>
  <si>
    <t>aggressiv, wild, primitiv, dumm</t>
  </si>
  <si>
    <t>aggressiv, primitiv, wild, sehr dumm</t>
  </si>
  <si>
    <t>normal</t>
  </si>
  <si>
    <t>breit</t>
  </si>
  <si>
    <t>Kleine, schmächtige Humanoide mit einem übergroßen Kopf, an dem übergroßen spitzen Ohren hängen.</t>
  </si>
  <si>
    <t>verschlagen, primitiv, dumm</t>
  </si>
  <si>
    <t>sehr klein</t>
  </si>
  <si>
    <t>Pemptracs sind humanoide Echsen mit gründer Lederhaut. von der Stirn über den Rücken bis zu ihrem Hinterteil verläuft eine eine verhärtete leicht gelbliche Hautüberlappung. In dem vorgezogenen flachen Kopf sitzt der große Mund mit drei Reihen dolchartiger Zähne. Statt Ohren besitzen sie nur kleine Höröffnungen. Von den Schultern bis zu den Ohren zieht sich die besonders starke Nackenmuskulatur. Zumeist zeigen die Schuppen ein Muster in 2 Farben (ähnlich den irdischen Schlangen)</t>
  </si>
  <si>
    <t>stolz, dickköpfig, gesellig</t>
  </si>
  <si>
    <t>Geschlechter</t>
  </si>
  <si>
    <t>m,w</t>
  </si>
  <si>
    <t>Arme</t>
  </si>
  <si>
    <t>Beine</t>
  </si>
  <si>
    <t>Finger</t>
  </si>
  <si>
    <t>Art</t>
  </si>
  <si>
    <t>Humanoid, Warmblüter</t>
  </si>
  <si>
    <t>Humanoide Dracoform, Warmblüter</t>
  </si>
  <si>
    <t>Haut</t>
  </si>
  <si>
    <t>ledrig, rauh, dunkelgrün bis braun</t>
  </si>
  <si>
    <t>ledrig, weich,                hell- bis dunkelgrün</t>
  </si>
  <si>
    <t>Haare</t>
  </si>
  <si>
    <t>glatt, schwarz</t>
  </si>
  <si>
    <t>keine</t>
  </si>
  <si>
    <t>Sichtbereich</t>
  </si>
  <si>
    <t>lichtverstärkt, Farbe</t>
  </si>
  <si>
    <t>Nahrung</t>
  </si>
  <si>
    <t>Schlaf</t>
  </si>
  <si>
    <t>Sprachen</t>
  </si>
  <si>
    <t>Alles 3x</t>
  </si>
  <si>
    <t>Fleisch 1x</t>
  </si>
  <si>
    <t>5 Std/d</t>
  </si>
  <si>
    <t>7 Std/d</t>
  </si>
  <si>
    <t>Gru, Kali, Jasa, Roomo</t>
  </si>
  <si>
    <t>Onylit, Marazit</t>
  </si>
  <si>
    <t>Besonderheit</t>
  </si>
  <si>
    <t>Gru</t>
  </si>
  <si>
    <t>Kali</t>
  </si>
  <si>
    <t>Jasa</t>
  </si>
  <si>
    <t>Roomo</t>
  </si>
  <si>
    <t>Onylit</t>
  </si>
  <si>
    <t>Marazit</t>
  </si>
  <si>
    <t>Plekta</t>
  </si>
  <si>
    <t>Bash</t>
  </si>
  <si>
    <t>Katong</t>
  </si>
  <si>
    <t>Batri</t>
  </si>
  <si>
    <t>Ariz</t>
  </si>
  <si>
    <t>Terranisch</t>
  </si>
  <si>
    <t>Lan-Dor</t>
  </si>
  <si>
    <t>Paka'h-Dor</t>
  </si>
  <si>
    <t>Walka</t>
  </si>
  <si>
    <t>Haramiit (Geheimsprache)</t>
  </si>
  <si>
    <t>Wallerianer</t>
  </si>
  <si>
    <t>Disra</t>
  </si>
  <si>
    <t>Vartow</t>
  </si>
  <si>
    <t>Meritow</t>
  </si>
  <si>
    <t>Gash</t>
  </si>
  <si>
    <t>Ish</t>
  </si>
  <si>
    <t>Kronix</t>
  </si>
  <si>
    <t>Dahakan</t>
  </si>
  <si>
    <t>Diese humanoide Spezies besitzt eine blaue Haut mit kleinen dunklen Flecken an den Schläfen, Oberarmen und am Rücken. Akuraner haben ein flaches Gesicht mit dunklen Augen, spitezn Ohren und zwei Atemöffnungen statt einer Nase. Das Kopfhaar der Männer wird rituell als roter Haarkamm gestylt.</t>
  </si>
  <si>
    <t>arrogant, fanatisch, ehrenhaft</t>
  </si>
  <si>
    <t>weich, dunkel-graublau</t>
  </si>
  <si>
    <t>schwarz, glatt</t>
  </si>
  <si>
    <t>9 Std/d</t>
  </si>
  <si>
    <t>Humanoide schlechthin</t>
  </si>
  <si>
    <t>verschlagen, hinterhältig, machthungrig</t>
  </si>
  <si>
    <t>gelb, braun, rot, schwarz, glatt bis gekräuselt</t>
  </si>
  <si>
    <t>8 Std/d</t>
  </si>
  <si>
    <t>Eine große Spezies mit 4 Armen und nach hinten geknickten Beinen. Die Haltung ist dabei leicht gebückt. Das breite, nach vorne gezogene Gesicht, sowie der gesamte Körper sind mit Hautüberlapppungen überzogen. Die schwarzen dicht zusammenliegenden Augen liegen mit dem einzelnen Nasenloch direkt über dem überdimensionalen Mund.  Am hinteren Teil des Kopfes befinden sich zwei kleine Ohren.</t>
  </si>
  <si>
    <t>mutig, stolz, wild, ausdauernd</t>
  </si>
  <si>
    <t>humanoidenartige Warmblüter</t>
  </si>
  <si>
    <t>hart, hell- bis dunkelbraun</t>
  </si>
  <si>
    <t>selten behaart, schwarz und glatt</t>
  </si>
  <si>
    <t>Lan-Dor, Paka'h-Dor</t>
  </si>
  <si>
    <t>4 Arme</t>
  </si>
  <si>
    <t>Kleine Wesen mit einem flachen Gesicht, zwei riesigen Ohren und zwei kleinen dünnen Fühlern an der Stirn. Unter den Fühlern liegen die drei kleinen Augen und die kleine Nase. Der ebenfalls kleine Mund ist etwas hervorgezogen.</t>
  </si>
  <si>
    <t>lebenslustig, wissend, gesprächig</t>
  </si>
  <si>
    <t>klein</t>
  </si>
  <si>
    <t>schmal</t>
  </si>
  <si>
    <t>ledrig, dunkelgrün oder braun</t>
  </si>
  <si>
    <t>normal, aber keine Farbe sondern Grautöne</t>
  </si>
  <si>
    <t>Pflanzen, 2x</t>
  </si>
  <si>
    <t>humanoidenartige, Warmblüter</t>
  </si>
  <si>
    <t>Walka, Haramiit (Geheimsprache)</t>
  </si>
  <si>
    <t>besonders magisch begabt</t>
  </si>
  <si>
    <t>Kleine und sehr breite Wesen. Durch ihren Körperbau scheinen sie keinen Hals zu besitzen. An den Seiten ihres breiten Kopfes befindet sich je ein bis zu einem Meter langes geschwungenes Horn. Die Form des Hornes reicht von Halbkreis bis Korkenzieher - selten auch gerade abstehend. Hinter den Hörnern liegen kleine spitze Ohren. Die kleinen Augen des Dispak sitzen in den tiefen Augenhöhlen des ansonsten eher flachen Gesichtes. Der Körper ist bis auf das Gesicht mit einem dichten Fell bedeckt. Obwohl das Fell vor leichten Temperaturschwankungen schützt, tragen Dispak normalerweise Kleidung.</t>
  </si>
  <si>
    <t>widerstandsfähig, verschlossen, engstirnig</t>
  </si>
  <si>
    <t>weich, hell rosa oder grau bis schwarz</t>
  </si>
  <si>
    <t>weich, hell rosa bis gelbbraun oder hell- bis dunkelbraun</t>
  </si>
  <si>
    <t>schwarz, glatt, meistens lang</t>
  </si>
  <si>
    <t>Alles 2x</t>
  </si>
  <si>
    <t>10 Std/d</t>
  </si>
  <si>
    <t>Disra, Vartow, Meritow</t>
  </si>
  <si>
    <t>Kleine humanoide Wesen mit stark verschrumpelter Haut. Ihr Gesicht wird von einer großen aufgeblähten Nase dominiert neben der 4 große Augen sitzen. UInter der Nase sitzt der Mund mit ca. 50 nach unten gerichteten Mundzotteln. An der Seite des Kopfes sitzen kleine Muschelohren-</t>
  </si>
  <si>
    <t>redselig, lebensfroh, spaßig, gemütlich</t>
  </si>
  <si>
    <t>sehr schmal</t>
  </si>
  <si>
    <t>weich, rosa bis lila</t>
  </si>
  <si>
    <t>Kräftig gebaute Humanoide mit einem extra Tentakelpaar unter jedem Arm. Sie sind athletischer und muskulöser als die MuroSa. Sie besitzen ein ausgeprägtes Gebiss mit vier spitzen Reißzähnen. Die spitzen Ohren sitzen an den Seiten des kantigen Gesichtes.</t>
  </si>
  <si>
    <t>unfügsam, gerecht, unbestechlich, gesellig</t>
  </si>
  <si>
    <t>groß</t>
  </si>
  <si>
    <t>weich, hell rosa</t>
  </si>
  <si>
    <t>keine Magie</t>
  </si>
  <si>
    <t>rebellisch, hinterhältig, wissensdurstig</t>
  </si>
  <si>
    <t>Etwas schmächtiger und kleiner als normale Telmare. Spitze Ohren, ein kantiges Gesicht und das ausgeprägte Gebiss weisen sie als Telmare aus. Sie unterscheiden sich aber von den normalen Telmaren durch Haut- und Haarfarbe sowie die schwarzen Finger- und Zehennägel.</t>
  </si>
  <si>
    <t>weich, weiß</t>
  </si>
  <si>
    <t>weiß, glatt, meistens lang</t>
  </si>
  <si>
    <t xml:space="preserve">Kronomäer sind kräftig gebaute, vierbeinige Wesen. Sie haben ein Gebiss mit langen, scharfen Reißzähnen und zusätzlich 2 Hauer. Nasenhöhlen, Augen und Ohren sind klein. Durch Drüsen am Körper versprüht der Kronomäer einen auf Kronomäer anziehenden Geruch, der auf alle anderen Rassen abstoßend wirkt. </t>
  </si>
  <si>
    <t>aggressiv, wild, zäh</t>
  </si>
  <si>
    <t>vierbeiniger Warmblüter</t>
  </si>
  <si>
    <t>verhornt, grau</t>
  </si>
  <si>
    <t>Alles 1x</t>
  </si>
  <si>
    <t>Erhöhte Tragkraft</t>
  </si>
  <si>
    <t>Sehr kleine aufrecht gehehende Wesen mit einem dichten weißen kurzhaarigen Fell. Ihr Gesicht zeigt kleine schwarze Knopfaugen, zwei kleine Nasenöffnungen und eine nadelspitze Zahnreihe. Briis scheinen immer zu grinsen. Hinter ihren Ohrlöchern befinden sich ca. 30cm lange, haarlose und rosafarbene Tentakel. Am Hinterteil befindet sich ein haarloser, rosafarbener und ca. 100cm langer Schwanz, der ständig umher zuckt und mit dem der Briis Dinge greifen und sogar sein Eigengewicht halten kann. Kleidung tragen die Briis selten, denn durch ihr Fell und ihre Haut können sie leichte Temperaturschwankungen ausgleichen. Bei großer Hitze oder Kälte müssen sie aber Schutzkleidung tragen.</t>
  </si>
  <si>
    <t>starrsinnig, chaotisch, gesellig, makaber, übermütig, hyperaktiv</t>
  </si>
  <si>
    <t>weißes kurzes Fell</t>
  </si>
  <si>
    <r>
      <t>automat VT</t>
    </r>
    <r>
      <rPr>
        <sz val="8"/>
        <rFont val="Arial"/>
        <family val="2"/>
      </rPr>
      <t xml:space="preserve">: Techn. begabt  </t>
    </r>
    <r>
      <rPr>
        <b/>
        <sz val="8"/>
        <rFont val="Arial"/>
        <family val="2"/>
      </rPr>
      <t>automat. NT</t>
    </r>
    <r>
      <rPr>
        <sz val="8"/>
        <rFont val="Arial"/>
        <family val="2"/>
      </rPr>
      <t>: Mag. unbegabt</t>
    </r>
  </si>
  <si>
    <r>
      <t>kein</t>
    </r>
    <r>
      <rPr>
        <sz val="8"/>
        <rFont val="Arial"/>
        <family val="2"/>
      </rPr>
      <t xml:space="preserve"> Pal-Controller      </t>
    </r>
    <r>
      <rPr>
        <b/>
        <sz val="8"/>
        <rFont val="Arial"/>
        <family val="2"/>
      </rPr>
      <t>kein</t>
    </r>
    <r>
      <rPr>
        <sz val="8"/>
        <rFont val="Arial"/>
        <family val="2"/>
      </rPr>
      <t xml:space="preserve"> Rydos-Mönch, </t>
    </r>
    <r>
      <rPr>
        <b/>
        <sz val="8"/>
        <rFont val="Arial"/>
        <family val="2"/>
      </rPr>
      <t>automat. NT</t>
    </r>
    <r>
      <rPr>
        <sz val="8"/>
        <rFont val="Arial"/>
        <family val="2"/>
      </rPr>
      <t>: Neugier</t>
    </r>
  </si>
  <si>
    <r>
      <t>automat. VT</t>
    </r>
    <r>
      <rPr>
        <sz val="8"/>
        <rFont val="Arial"/>
        <family val="2"/>
      </rPr>
      <t>: Naturtalent</t>
    </r>
  </si>
  <si>
    <t>lethargisch, emotionslos, wissenshungrig, konservativ, überdenkend</t>
  </si>
  <si>
    <t>nonpedale flugfähige Sauerstoffatmer, Warmblüter</t>
  </si>
  <si>
    <t>androgyn</t>
  </si>
  <si>
    <t>Schuppen, zweifarbig rosa, grau-silbrig</t>
  </si>
  <si>
    <t>Essenz 1x/Woche</t>
  </si>
  <si>
    <t>1 Std/d</t>
  </si>
  <si>
    <r>
      <t>automat VT</t>
    </r>
    <r>
      <rPr>
        <sz val="8"/>
        <rFont val="Arial"/>
        <family val="2"/>
      </rPr>
      <t xml:space="preserve">: Mag. begabt Essenz Entzug, </t>
    </r>
    <r>
      <rPr>
        <b/>
        <sz val="8"/>
        <rFont val="Arial"/>
        <family val="2"/>
      </rPr>
      <t>MUSS</t>
    </r>
    <r>
      <rPr>
        <sz val="8"/>
        <rFont val="Arial"/>
        <family val="2"/>
      </rPr>
      <t xml:space="preserve"> ein Pal-Controller sein, </t>
    </r>
    <r>
      <rPr>
        <b/>
        <sz val="8"/>
        <rFont val="Arial"/>
        <family val="2"/>
      </rPr>
      <t>Tragkraft</t>
    </r>
    <r>
      <rPr>
        <sz val="8"/>
        <rFont val="Arial"/>
        <family val="2"/>
      </rPr>
      <t xml:space="preserve"> = Int*5, </t>
    </r>
    <r>
      <rPr>
        <b/>
        <sz val="8"/>
        <rFont val="Arial"/>
        <family val="2"/>
      </rPr>
      <t>Nahkampf</t>
    </r>
    <r>
      <rPr>
        <sz val="8"/>
        <rFont val="Arial"/>
        <family val="2"/>
      </rPr>
      <t>:     Int statt Stä</t>
    </r>
  </si>
  <si>
    <t>Drah ähneln 40 bis 50cm durchmessenden Kugelfischen mit glatten Schuppen. Sie besitzen kleine verkümmerte Extremitäten, die sie nicht mehr benutzen können. Nur große farblose Augen und kleine Öffnungen für den Mund, Nase und Ohren sind ansonsten an ihrem Körper vorhanden. Zur Fortbewegung benutzen sie eine angeborene psionische Kraft, die sie fligen lässt. Durch den Lauf der Evolution haben sich die Drah spezielle magische Fertigkeiten angeeignet (Fortbewegung Fliegen, Telekinese und andere psionische Kräfte statt Händen). Ein Drah kann kann nichts köperlich tragen, sondern er benutzt dazu seine psionische Kraft. Die Reichweite der Kraft beträgt maximal einen Meter. Er kann die Kraft auch für länger aufrech erhalten, so dass er einen Gegenstand auch tagelang in der Luft halten kann. Im Nahkampf wird ebenfalls die psionische Kraft eingesetzt. Wenn der Drah eine Nahkampfwaffe führt wird zur Berechnung des Schadenswertes die Intelligenz benutzt. Drah ernähren sich nicht von normaler Nahrung, sondern von der Essenz anderer Lebewesen. Es wurden Gesetze erlassen, damit sie sich von anderen Lebewesen ernähren dürfen.</t>
  </si>
  <si>
    <t>Erschaffe einen Charakter für das SciFi-Rollenspiel Entaria. Wähle zuerst eine Spezies. Verteile dann die 14 Verbesserungspunkte auf die Attribute (Konstitution, Stärke usw.). Einen Attribut-Bonus gibt es erst ab einem Attribut-Wert von 7.</t>
  </si>
  <si>
    <r>
      <t xml:space="preserve"> =&gt;</t>
    </r>
    <r>
      <rPr>
        <b/>
        <sz val="8"/>
        <rFont val="Arial"/>
        <family val="2"/>
      </rPr>
      <t xml:space="preserve"> Wichtig für: Lebenspunkte, Rettungswurf Gift /</t>
    </r>
    <r>
      <rPr>
        <sz val="8"/>
        <rFont val="Arial"/>
        <family val="2"/>
      </rPr>
      <t xml:space="preserve"> Basis für die Fertigkeiten Schwimmen und Trinkfestigkeit</t>
    </r>
  </si>
  <si>
    <r>
      <t xml:space="preserve"> =&gt; Wichtig für: </t>
    </r>
    <r>
      <rPr>
        <b/>
        <sz val="8"/>
        <rFont val="Arial"/>
        <family val="2"/>
      </rPr>
      <t xml:space="preserve">Nahkampfschaden / Basis für die Fertigkeiten: </t>
    </r>
    <r>
      <rPr>
        <sz val="8"/>
        <rFont val="Arial"/>
        <family val="2"/>
      </rPr>
      <t>Dampwalze, Knochen brechen, Sport "Sportart", Springen, Umklammern, Wurf</t>
    </r>
  </si>
  <si>
    <r>
      <t xml:space="preserve"> =&gt; Wichtig für: </t>
    </r>
    <r>
      <rPr>
        <b/>
        <sz val="8"/>
        <rFont val="Arial"/>
        <family val="2"/>
      </rPr>
      <t>Fernkampf- und Nahkampffähigkeit, Diebesfähigkeiten</t>
    </r>
    <r>
      <rPr>
        <sz val="8"/>
        <rFont val="Arial"/>
        <family val="2"/>
      </rPr>
      <t xml:space="preserve"> / Basis für die Fertigkeiten: Akrobatik, Balancieren, Durchsuchen, Fangen, Fallen stellen, Fallentechnik, Falschspiel, Fernkampf, Gaukeln, Mechanik, Meucheln, Musizieren, Nahkampf, Scharfschießen, Schleichen, Schlösser öffnen, Seilkunst, Stehlen, Stimmen nachahmen, Tanzen, Tarnen, Verkleiden</t>
    </r>
  </si>
  <si>
    <r>
      <t xml:space="preserve"> =&gt; Wichtig für: </t>
    </r>
    <r>
      <rPr>
        <b/>
        <sz val="8"/>
        <rFont val="Arial"/>
        <family val="2"/>
      </rPr>
      <t>Piloten(Fahrer-)fähigkeiten</t>
    </r>
    <r>
      <rPr>
        <sz val="8"/>
        <rFont val="Arial"/>
        <family val="2"/>
      </rPr>
      <t xml:space="preserve"> / Basis für die Fertigkeiten: Beta-Anzug, Bodenfahrzeuge, Geländelauf, Kampfläufer, Luftfahrzeuge, Mini-Grav-System, Raumschiff Klasse A-D, Reiten, Wasserfahrzeuge</t>
    </r>
  </si>
  <si>
    <r>
      <t xml:space="preserve"> =&gt; Wichtig für: </t>
    </r>
    <r>
      <rPr>
        <b/>
        <sz val="8"/>
        <rFont val="Arial"/>
        <family val="2"/>
      </rPr>
      <t>Magierfähigkeiten, Wissenschaft, Heiler, Scoutfähigkeiten, Rettungswurf Magie /</t>
    </r>
    <r>
      <rPr>
        <sz val="8"/>
        <rFont val="Arial"/>
        <family val="2"/>
      </rPr>
      <t xml:space="preserve"> Basis für die Fertigkeiten: Abschätzen, Allgemeinwissen, Arcanologie, Beschatten, Biotech, Botanik, Chemie, Datensuche, Dressur, Elektronik, Entdecken, Erinnern, Erste Hilfe, Fälschen, Gassenwissen, Geologie, Geschichte, Glücksspiel, Heraldik, Ingenieurwissen, Jura, Kel, Kochen, Kryptographie, Kunst, Lauschen, Lippenlesen, Mathematik, Meditation, Meditech-Chirurgie, Meditech-Gentechnik, Medizin, Navigation Planet, Navigation Weltraum, Pharmazie, Philosophie, Physik, Programmieren, Psychologie, Raster, Richtungssinn, Sicherheitstechnik, Spekulation, Sprengtechnik, Spurenlesen, Survival, Theologie, Ware einschätzen, Wetter bestimmen, Zoologie</t>
    </r>
  </si>
  <si>
    <r>
      <t xml:space="preserve"> =&gt; Wichtig für: Gesellschaftsfähigkeiten</t>
    </r>
    <r>
      <rPr>
        <sz val="8"/>
        <rFont val="Arial"/>
        <family val="2"/>
      </rPr>
      <t xml:space="preserve"> / Basis für die Fertigkeiten: Arbeitssuche, Beeindrucken, Einschüchtern, Einschüchternder Blick, Etikette, Rhetorik, Show, Singen, Überreden, Verführen, Verhandeln, Verhören</t>
    </r>
  </si>
  <si>
    <t>Helptext Bewegungsweite</t>
  </si>
  <si>
    <t xml:space="preserve"> =&gt; Wichtig für die Bewegungsweite im Kampf</t>
  </si>
  <si>
    <t>Helptext Verbesserungspunkte</t>
  </si>
  <si>
    <t>Insgesamt sind 14 Punkte zu verteilen. Jedes Attribut kann um maximal 4 Punkte verbessert werden. Ab einem Attributwert von 7 ergibt sich ein Bonus für die zugehörigen Fertigkeiten.</t>
  </si>
  <si>
    <t>normal &amp; Infrarot, keine Farben sondern Graustufen</t>
  </si>
  <si>
    <t>2 + 4 Tentakel</t>
  </si>
  <si>
    <t>Helptext Generierungspunkte</t>
  </si>
  <si>
    <t>Es stehen jedem Charakter 8 Generierungspunkte für die Wahl seiner Fertigkeitsgruppen zur Verfügung. Jede nicht-magische Fertigkeitsgruppe kostet 1 GP. Jede magische Fertigkeitsgruppe kostet 2 GP. Expertenwissen kann nur erlangt werden, wenn das zugehörige Basiswissen erworben wurde. Basiswissen kann ausschließlich bei der Charaktergenerierung erworben werden. Ein Basiswissen (und das damit verbundene Expertenwissen) das der Charakter bei der Erschaffung nicht erwirbt, kann er also nie mehr erwerben. Es sollte daher hauptsächlich Basiswissen erworben werden. (Ausnahme Magie: Hier muss auch ein Expertenwissen gewählt werden)</t>
  </si>
  <si>
    <t>Betäuben</t>
  </si>
  <si>
    <t>Dampfwalze</t>
  </si>
  <si>
    <t>Knochen brechen</t>
  </si>
  <si>
    <t>Umklammern</t>
  </si>
  <si>
    <t>Zusatzangriff                                  100 EP</t>
  </si>
  <si>
    <t>Gezielter Treffer                               50 EP</t>
  </si>
  <si>
    <t>Vertraute Waffe ______________  50 EP</t>
  </si>
  <si>
    <t>Duellglück                                         20 EP</t>
  </si>
  <si>
    <t>Finesse mit __________________  50 EP</t>
  </si>
  <si>
    <t>Gegenangriff                                   20 EP</t>
  </si>
  <si>
    <t>Querschläger                                  20 EP</t>
  </si>
  <si>
    <t>Kampfgespür                                   50 EP</t>
  </si>
  <si>
    <t>Kriegsinstinkte</t>
  </si>
  <si>
    <t>Kampfinstinkt                                   20 EP</t>
  </si>
  <si>
    <t>Kampftaktik</t>
  </si>
  <si>
    <t>Kampf in Dunkelheit                         20 EP</t>
  </si>
  <si>
    <t>Mehrhändiger Kampf                       50 EP</t>
  </si>
  <si>
    <t>Schnell laden</t>
  </si>
  <si>
    <t>Schnell ziehen</t>
  </si>
  <si>
    <t>Kampfschnell                                    50 EP</t>
  </si>
  <si>
    <t>Überraschungsangriff                    100 EP</t>
  </si>
  <si>
    <t>Antäuschen - Fernkampf                   20 EP</t>
  </si>
  <si>
    <t>Antäuschen - Nahkampf                    20 EP</t>
  </si>
  <si>
    <t>Akrobatik</t>
  </si>
  <si>
    <t>Gaukeln</t>
  </si>
  <si>
    <t>Geländelauf</t>
  </si>
  <si>
    <t>Trinkfest</t>
  </si>
  <si>
    <t>Ausdauer                                         50 EP</t>
  </si>
  <si>
    <t>Laufen                                             50 EP</t>
  </si>
  <si>
    <t>Extremes Training Att (_______) 1000 EP</t>
  </si>
  <si>
    <t>Extreme Beschleunigung             1000 EP</t>
  </si>
  <si>
    <t>Beschatten</t>
  </si>
  <si>
    <t>Lippenlesen</t>
  </si>
  <si>
    <t>Schleichen</t>
  </si>
  <si>
    <t>Schmuggeln</t>
  </si>
  <si>
    <t>Stimmen nachahmen</t>
  </si>
  <si>
    <t>Tarnen</t>
  </si>
  <si>
    <t>Verkleiden</t>
  </si>
  <si>
    <t>Zeichensprache</t>
  </si>
  <si>
    <t>Assasine</t>
  </si>
  <si>
    <t>Meucheln</t>
  </si>
  <si>
    <t>Stehlen</t>
  </si>
  <si>
    <t>Fliehen</t>
  </si>
  <si>
    <t>Fluchtmöglichkeit</t>
  </si>
  <si>
    <t>Meditation</t>
  </si>
  <si>
    <t>Mentale Sperre                                 50 EP</t>
  </si>
  <si>
    <t>Navigation Planet</t>
  </si>
  <si>
    <t>Null-G</t>
  </si>
  <si>
    <t>Raumanzug</t>
  </si>
  <si>
    <t>Navigation Weltraum                           [L&amp;S]</t>
  </si>
  <si>
    <t>Glücksspiel</t>
  </si>
  <si>
    <t>Kochen</t>
  </si>
  <si>
    <t>Musizieren (______________________)</t>
  </si>
  <si>
    <t>Kunst (__________________________)</t>
  </si>
  <si>
    <t>Singen</t>
  </si>
  <si>
    <t>Sport (__________________________)</t>
  </si>
  <si>
    <t>Tanzen</t>
  </si>
  <si>
    <t>Falschspiel</t>
  </si>
  <si>
    <t>Einschüchtern</t>
  </si>
  <si>
    <t>Etikette</t>
  </si>
  <si>
    <t>Gassenwissen</t>
  </si>
  <si>
    <t>Rausreden</t>
  </si>
  <si>
    <t>Rhetorik</t>
  </si>
  <si>
    <t>Show</t>
  </si>
  <si>
    <t>Überreden</t>
  </si>
  <si>
    <t>Verhören</t>
  </si>
  <si>
    <t>Unterweisen (______________________)</t>
  </si>
  <si>
    <t>Beeindrucken</t>
  </si>
  <si>
    <t>Einschüchternder Blick                     20 EP</t>
  </si>
  <si>
    <t>Viel gereist</t>
  </si>
  <si>
    <t>Bekannte</t>
  </si>
  <si>
    <t>Personengedächtnis</t>
  </si>
  <si>
    <t>Bodenfahrzeuge</t>
  </si>
  <si>
    <t>Wasserfahrzeuge</t>
  </si>
  <si>
    <t>Reiten</t>
  </si>
  <si>
    <t>Fahrzeug - Bodenmanöver</t>
  </si>
  <si>
    <t>Fahrzeugmanöver "Baria Kampfwende"</t>
  </si>
  <si>
    <t>Fahrzeugmanöver "Belkanis Rolle"</t>
  </si>
  <si>
    <t>Fahrzeugmanöver "Booster"</t>
  </si>
  <si>
    <t>Fahrzeugmanöver "Jokopser Ausweichschwenk"</t>
  </si>
  <si>
    <t>Fahrzeugmanöver "Trolika Bodenmanöver"</t>
  </si>
  <si>
    <t>Fahrzeugmanöver "Merkertow Manöver"</t>
  </si>
  <si>
    <t>Fahrzeugmanöver "Musaka Haarnadeldreh"</t>
  </si>
  <si>
    <t>Luftfahrzeuge</t>
  </si>
  <si>
    <t>Mini-Grav-System</t>
  </si>
  <si>
    <t>Raumschiff Klasse A                                     [L&amp;S]</t>
  </si>
  <si>
    <t>Raumschiff Klasse B                                     [L&amp;S]</t>
  </si>
  <si>
    <t>Raumschiff Klasse C                                     [L&amp;S]</t>
  </si>
  <si>
    <t>Raumschiff Klasse D                                     [L&amp;S]</t>
  </si>
  <si>
    <t>Fahrzeugmanöver "Meteoriten-Looping"</t>
  </si>
  <si>
    <t>Fliger As</t>
  </si>
  <si>
    <t>Bruchpilot</t>
  </si>
  <si>
    <t>Fahrzeugmanöver "Verlikte Waffen"</t>
  </si>
  <si>
    <t>Fahrzeugmanöver "Iridianischer Sturzflug"</t>
  </si>
  <si>
    <t>Fahrzeugmanöver "Triton Kampfschwenk"</t>
  </si>
  <si>
    <t>Fahrzeugmanöver "Risilianischer Looping"</t>
  </si>
  <si>
    <t>Fahrzeugmanöver "Nerilianischer Schwenk"</t>
  </si>
  <si>
    <t>Mobile Kampfpanzerungen I</t>
  </si>
  <si>
    <t>Alpha-Anzug</t>
  </si>
  <si>
    <t>Kampfanzüge</t>
  </si>
  <si>
    <t>Panzerträger                                                 20 EP</t>
  </si>
  <si>
    <t>Mobile Kampfpanzerungen II</t>
  </si>
  <si>
    <t>Fahrzeugmanöver "Nahkampf"</t>
  </si>
  <si>
    <t>Fahrzeugmanöver "Springen"</t>
  </si>
  <si>
    <t>Beta-Anzug                                                   [L&amp;S]</t>
  </si>
  <si>
    <t>Kampfläufer                                                   [L&amp;S]</t>
  </si>
  <si>
    <t>Fallen stellen</t>
  </si>
  <si>
    <t>Richtungssinn</t>
  </si>
  <si>
    <t>Spurenlesen</t>
  </si>
  <si>
    <t>Seilkunst</t>
  </si>
  <si>
    <t>Wetter bestimmen</t>
  </si>
  <si>
    <t>Umgebungskundig</t>
  </si>
  <si>
    <t>Fährtensuche</t>
  </si>
  <si>
    <t>Ortskenntnisse</t>
  </si>
  <si>
    <t>Geländekunde - Typ (______________________)</t>
  </si>
  <si>
    <t>Geschichte               [L&amp;S]</t>
  </si>
  <si>
    <t>Heraldik                     [L&amp;S]</t>
  </si>
  <si>
    <t>Jura                          [L&amp;S]</t>
  </si>
  <si>
    <t>Philosophie               [L&amp;S]</t>
  </si>
  <si>
    <t>Psychologie             [L&amp;S]</t>
  </si>
  <si>
    <t>Theologie                 [L&amp;S]</t>
  </si>
  <si>
    <t>Chemie                     [L&amp;S]</t>
  </si>
  <si>
    <t>Arcanologie             [L&amp;S]</t>
  </si>
  <si>
    <t>Geologie                   [L&amp;S]</t>
  </si>
  <si>
    <t>Kryptographie          [L&amp;S]</t>
  </si>
  <si>
    <t>Mathematik               [L&amp;S]</t>
  </si>
  <si>
    <t>Pharmazie                [L&amp;S]</t>
  </si>
  <si>
    <t>Physik                      [L&amp;S]</t>
  </si>
  <si>
    <t>Xenologie - Spezies (________________) [L&amp;S]</t>
  </si>
  <si>
    <t>Datensuche                                 [L&amp;S]</t>
  </si>
  <si>
    <t>Programmieren                            [L&amp;S]</t>
  </si>
  <si>
    <t>Raster                                         [L&amp;S]</t>
  </si>
  <si>
    <t>Botanik                            [L&amp;S]</t>
  </si>
  <si>
    <t>Dressur</t>
  </si>
  <si>
    <t>Medizin                            [L&amp;S]</t>
  </si>
  <si>
    <t>Zoologie                          [L&amp;S]</t>
  </si>
  <si>
    <t>Ware einschätzen              [L&amp;S]</t>
  </si>
  <si>
    <t>Spekulation                         [L&amp;S]</t>
  </si>
  <si>
    <t>Elektronik                                                          [L&amp;S]</t>
  </si>
  <si>
    <t>Mechanik                                                          [L&amp;S]</t>
  </si>
  <si>
    <t>Sicherheitstechnik                                           [L&amp;S]</t>
  </si>
  <si>
    <t xml:space="preserve">Fallentechnik                                                    </t>
  </si>
  <si>
    <t xml:space="preserve">Schlösser öffnen                                          </t>
  </si>
  <si>
    <t xml:space="preserve">Fernsteuerung für (__________________)   </t>
  </si>
  <si>
    <t>Saboteur</t>
  </si>
  <si>
    <t>Schwäche finden</t>
  </si>
  <si>
    <t>Dietrich</t>
  </si>
  <si>
    <t>Sprengtechnik</t>
  </si>
  <si>
    <t>Fälschen                                                         [L&amp;S]</t>
  </si>
  <si>
    <t>Erste Hilfe</t>
  </si>
  <si>
    <t>Biotech                                                           [L&amp;S]</t>
  </si>
  <si>
    <t>Meditech-Chirurgie                                        [L&amp;S]</t>
  </si>
  <si>
    <t>Meditech-Gentechnik                                    [L&amp;S]</t>
  </si>
  <si>
    <t>Kel                                                                  [L&amp;S]</t>
  </si>
  <si>
    <t>Magieverstärkung                                          30 EP</t>
  </si>
  <si>
    <t>PAL-Controller (____________________) 100 EP</t>
  </si>
  <si>
    <t>Gruunk-Schamane</t>
  </si>
  <si>
    <t>Gruppenkampf</t>
  </si>
  <si>
    <t>Lebensmeditation</t>
  </si>
  <si>
    <t>Spezialwaffe - Aruz-Schwert</t>
  </si>
  <si>
    <t>Spezialwaffe - Kotash-Schild</t>
  </si>
  <si>
    <t>Kel-Kämpfer (Ros)</t>
  </si>
  <si>
    <t>Spezialwaffe "Nyrog"</t>
  </si>
  <si>
    <t>Spezialwaffe "Troka-Kurgeln"</t>
  </si>
  <si>
    <t>Kel-Kämpfer (Syr)</t>
  </si>
  <si>
    <t>Spezialwaffe "Florita"</t>
  </si>
  <si>
    <t>Spezialwaffe "Kusum-Stern"</t>
  </si>
  <si>
    <t>0,5kg</t>
  </si>
  <si>
    <t>Liste 1</t>
  </si>
  <si>
    <t>Panzerjacke</t>
  </si>
  <si>
    <t>3kg</t>
  </si>
  <si>
    <t>Projektil Maschinen Pistole</t>
  </si>
  <si>
    <t>4kg</t>
  </si>
  <si>
    <t>0,3kg</t>
  </si>
  <si>
    <t>Ersatzmagazin</t>
  </si>
  <si>
    <t>Rauch-Wurfgranate</t>
  </si>
  <si>
    <t>0,1kg</t>
  </si>
  <si>
    <t>Knüppel</t>
  </si>
  <si>
    <t>1kg</t>
  </si>
  <si>
    <t>Messer</t>
  </si>
  <si>
    <t>Bildvergrößerer</t>
  </si>
  <si>
    <t>0,25kg</t>
  </si>
  <si>
    <t>kleiner Rucksack</t>
  </si>
  <si>
    <t>Telephon</t>
  </si>
  <si>
    <t>Kommunikator Kom I</t>
  </si>
  <si>
    <t>Geld</t>
  </si>
  <si>
    <t>Vorteile</t>
  </si>
  <si>
    <t>Nachteile</t>
  </si>
  <si>
    <t>Servicetechniker</t>
  </si>
  <si>
    <t>2kg</t>
  </si>
  <si>
    <t>Liste 2</t>
  </si>
  <si>
    <t>Gepanzerte Kleidung</t>
  </si>
  <si>
    <t>Projektil-Gewehr</t>
  </si>
  <si>
    <t>6kg</t>
  </si>
  <si>
    <t>0,6kg</t>
  </si>
  <si>
    <t>Fernglas</t>
  </si>
  <si>
    <t>Enterhaken</t>
  </si>
  <si>
    <t>Seil 10m</t>
  </si>
  <si>
    <t>Med-Kit</t>
  </si>
  <si>
    <t>Zelt 1 Person</t>
  </si>
  <si>
    <t>Taschenlampe</t>
  </si>
  <si>
    <t>Schlafsack</t>
  </si>
  <si>
    <t>kg</t>
  </si>
  <si>
    <t xml:space="preserve">Ingenieur </t>
  </si>
  <si>
    <t>Ingenieurwissen (_______________)   [L&amp;S]</t>
  </si>
  <si>
    <t>Werkzeug</t>
  </si>
  <si>
    <t>Waffenhalfter</t>
  </si>
  <si>
    <t>Munition</t>
  </si>
  <si>
    <t xml:space="preserve">Waffen </t>
  </si>
  <si>
    <t>Handfeuerwaffen</t>
  </si>
  <si>
    <t>Projektil-Pistole</t>
  </si>
  <si>
    <t>Typ</t>
  </si>
  <si>
    <t>E</t>
  </si>
  <si>
    <t>Waffenart</t>
  </si>
  <si>
    <t>Norm</t>
  </si>
  <si>
    <t>Feuer</t>
  </si>
  <si>
    <t>Ein</t>
  </si>
  <si>
    <t>Reichweite</t>
  </si>
  <si>
    <t>30/60</t>
  </si>
  <si>
    <t>SW</t>
  </si>
  <si>
    <t>Tarnstufe</t>
  </si>
  <si>
    <t>Ladekap.</t>
  </si>
  <si>
    <t>Projektil-Maschinenpistole</t>
  </si>
  <si>
    <t>BFM</t>
  </si>
  <si>
    <t>Pumpaction Schrot Pistole</t>
  </si>
  <si>
    <t>Laserpistole</t>
  </si>
  <si>
    <t>Dynion Pistole</t>
  </si>
  <si>
    <t>Dynion Maschinenpistole</t>
  </si>
  <si>
    <t>Leichter Plasmawerfer</t>
  </si>
  <si>
    <t>W6+3</t>
  </si>
  <si>
    <t>Injektor Pistole</t>
  </si>
  <si>
    <t>Mini Nadler</t>
  </si>
  <si>
    <t>Mikrowellen Pistole</t>
  </si>
  <si>
    <t>Kreischer Pistole</t>
  </si>
  <si>
    <t>Schallschock Pistole</t>
  </si>
  <si>
    <t>Taser Pistole</t>
  </si>
  <si>
    <t>Luftdruckpistole</t>
  </si>
  <si>
    <t>Leichter Bolzenwerfer</t>
  </si>
  <si>
    <t>Leichter Shurikenwerfer</t>
  </si>
  <si>
    <t>Leichter Flammenwerfer</t>
  </si>
  <si>
    <t>Mini Granatwerfer</t>
  </si>
  <si>
    <t>Leichter Bolawerfer</t>
  </si>
  <si>
    <t>Leichter Bio-Nadelwerfer</t>
  </si>
  <si>
    <t>Leichter Bio-Giftnadelwerfer</t>
  </si>
  <si>
    <t>Leichte Sporenschleuder</t>
  </si>
  <si>
    <t>Z</t>
  </si>
  <si>
    <t>E,A</t>
  </si>
  <si>
    <t>Plasma</t>
  </si>
  <si>
    <t>Flamme</t>
  </si>
  <si>
    <t>Ball</t>
  </si>
  <si>
    <t>Norm, Bio</t>
  </si>
  <si>
    <t>Ein, Dau</t>
  </si>
  <si>
    <t>45/90</t>
  </si>
  <si>
    <t>7/15</t>
  </si>
  <si>
    <t>15/30</t>
  </si>
  <si>
    <t>4/7</t>
  </si>
  <si>
    <t>W6+2</t>
  </si>
  <si>
    <t>2W6+5</t>
  </si>
  <si>
    <t>W6+1</t>
  </si>
  <si>
    <t>W6+1(S)</t>
  </si>
  <si>
    <t>(S)</t>
  </si>
  <si>
    <t>W6+4</t>
  </si>
  <si>
    <t>1,1</t>
  </si>
  <si>
    <t>2,10</t>
  </si>
  <si>
    <t>-,- (2,10)</t>
  </si>
  <si>
    <t>3,30</t>
  </si>
  <si>
    <t>r=1m</t>
  </si>
  <si>
    <r>
      <t xml:space="preserve">KPB Pistole </t>
    </r>
    <r>
      <rPr>
        <sz val="8"/>
        <rFont val="Arial"/>
        <family val="2"/>
      </rPr>
      <t>(Kleinprojektilbeschl.)</t>
    </r>
  </si>
  <si>
    <t>Panzerungen</t>
  </si>
  <si>
    <t>Lederkleidung</t>
  </si>
  <si>
    <t>Verstärkte Kleidung</t>
  </si>
  <si>
    <t>Panzerweste</t>
  </si>
  <si>
    <t>Panzerhose</t>
  </si>
  <si>
    <t>Panzerarmschienen</t>
  </si>
  <si>
    <t>Panzermantel</t>
  </si>
  <si>
    <t>Plattenpanzerweste</t>
  </si>
  <si>
    <t>Paz</t>
  </si>
  <si>
    <t>Zone</t>
  </si>
  <si>
    <t>R,A,B</t>
  </si>
  <si>
    <t xml:space="preserve">R,A </t>
  </si>
  <si>
    <t>R</t>
  </si>
  <si>
    <t xml:space="preserve">B </t>
  </si>
  <si>
    <t>A</t>
  </si>
  <si>
    <t xml:space="preserve">R </t>
  </si>
  <si>
    <t>Ini-Mod</t>
  </si>
  <si>
    <t>Bew-Mod</t>
  </si>
  <si>
    <t>1</t>
  </si>
  <si>
    <t>2</t>
  </si>
  <si>
    <t>Helm</t>
  </si>
  <si>
    <t>Panzerhelm</t>
  </si>
  <si>
    <t>Sicherheitshelm</t>
  </si>
  <si>
    <t>Energiehelm</t>
  </si>
  <si>
    <t>Sicherheitspanzerung (I)</t>
  </si>
  <si>
    <t>Kampfanzug (I)</t>
  </si>
  <si>
    <t>Alpha-Anzug (I)</t>
  </si>
  <si>
    <t>K</t>
  </si>
  <si>
    <t>alle</t>
  </si>
  <si>
    <t>3</t>
  </si>
  <si>
    <t>Kristallrüstung</t>
  </si>
  <si>
    <t>Fädenrüstung</t>
  </si>
  <si>
    <t>Spinnennetz</t>
  </si>
  <si>
    <t>Olitus-Flechte</t>
  </si>
  <si>
    <t>Jelosh-Läufer</t>
  </si>
  <si>
    <t>Panzer-Energieschirm (PEN)</t>
  </si>
  <si>
    <t>Strahlen-Energieschirm (SEN)</t>
  </si>
  <si>
    <t>Vakuum-Energieschirm (VEN)</t>
  </si>
  <si>
    <t>Kotash-Schild</t>
  </si>
  <si>
    <t>Schirm</t>
  </si>
  <si>
    <t>Bioware</t>
  </si>
  <si>
    <t>1(S)</t>
  </si>
  <si>
    <t>6(S)</t>
  </si>
  <si>
    <t>Stä=8, Gyrosystem</t>
  </si>
  <si>
    <t>Stä=9, Bew=5,Traglast=300kg, Gyrosys.</t>
  </si>
  <si>
    <t>5a</t>
  </si>
  <si>
    <t>Essenz-1, 10 temporäre LP</t>
  </si>
  <si>
    <t>2 temporäre LP</t>
  </si>
  <si>
    <t>Essenz-1, je 20 Jahre Paz+1, Ini-1</t>
  </si>
  <si>
    <t>Essenz-3, Rettungswurf Magie+1</t>
  </si>
  <si>
    <t>Essenz-4, Cha-1, Kel+2</t>
  </si>
  <si>
    <t>Essenz-17, Sonderregeln !</t>
  </si>
  <si>
    <t>Strahlen oder Vakuum für Drogoliten</t>
  </si>
  <si>
    <t>Maschinen, Schwebeeinheiten</t>
  </si>
  <si>
    <t>Gewehre</t>
  </si>
  <si>
    <t>Automatik-Schrotgewehr</t>
  </si>
  <si>
    <t>Pumpaction-Schrotgewehr</t>
  </si>
  <si>
    <t>Lasergewehr</t>
  </si>
  <si>
    <t>Lasergewehr-Scharfschützen</t>
  </si>
  <si>
    <t>Dynion-Gewehr</t>
  </si>
  <si>
    <t>Dynion-Gewehr-Scharfschützen</t>
  </si>
  <si>
    <t>Projektil-Gewehr-Scharfschützen</t>
  </si>
  <si>
    <r>
      <t xml:space="preserve">KPB -Gewehr </t>
    </r>
    <r>
      <rPr>
        <sz val="8"/>
        <rFont val="Arial"/>
        <family val="2"/>
      </rPr>
      <t>(Kleinpartikelbeschl.)</t>
    </r>
  </si>
  <si>
    <t>Plasmawerfer mittelschwer</t>
  </si>
  <si>
    <t>Injektor Gewehr</t>
  </si>
  <si>
    <t>Leichter Nadler</t>
  </si>
  <si>
    <t>Mikrowellen Gewehr</t>
  </si>
  <si>
    <t>Kreischer Gewehr</t>
  </si>
  <si>
    <t>Taser Gewehr</t>
  </si>
  <si>
    <t>Luftdruckgewehr</t>
  </si>
  <si>
    <t>Mittelschwerer Bolzenwerfer</t>
  </si>
  <si>
    <t>Mittelschwerer Shurikenwerfer</t>
  </si>
  <si>
    <t>Mittelschwerer Flammenwerfer</t>
  </si>
  <si>
    <t>Leichter Granatwerfer</t>
  </si>
  <si>
    <t>Minenwerfer</t>
  </si>
  <si>
    <t>Netzwerfer</t>
  </si>
  <si>
    <t>Schwerer Bolawerfer</t>
  </si>
  <si>
    <t>Schwerer Bio-Nadelwerfer</t>
  </si>
  <si>
    <t>Schwerer Bio-Giftnadelwerfer</t>
  </si>
  <si>
    <t>Leichter Bio-Säurespritzer</t>
  </si>
  <si>
    <t>Ei-Spucker</t>
  </si>
  <si>
    <t>Bio-Schleimspritzer</t>
  </si>
  <si>
    <t>Z,A</t>
  </si>
  <si>
    <t>120/240</t>
  </si>
  <si>
    <t>600/1200</t>
  </si>
  <si>
    <t>240/480</t>
  </si>
  <si>
    <t>1200/2400</t>
  </si>
  <si>
    <t>60/120</t>
  </si>
  <si>
    <t>W6+5</t>
  </si>
  <si>
    <t>2W6+6</t>
  </si>
  <si>
    <t>W6+2(S)</t>
  </si>
  <si>
    <t>W6+3(S)</t>
  </si>
  <si>
    <t>W6+6</t>
  </si>
  <si>
    <t>-,- (2,20)</t>
  </si>
  <si>
    <t>1,1 (2,4)</t>
  </si>
  <si>
    <t>2,20</t>
  </si>
  <si>
    <t>3,60</t>
  </si>
  <si>
    <t>r=2m</t>
  </si>
  <si>
    <t>3,1</t>
  </si>
  <si>
    <t>Schwere Waffen</t>
  </si>
  <si>
    <t>Projektil-Maschinengewehr (I)</t>
  </si>
  <si>
    <t>Schweres Lasergewehr (I)</t>
  </si>
  <si>
    <t>Dynion Maschinengewehr (I)</t>
  </si>
  <si>
    <t>Schweres KPB Gewehr (I)</t>
  </si>
  <si>
    <t>Schwerer Plasmawerfer</t>
  </si>
  <si>
    <t>Schwerer Nadler (I)</t>
  </si>
  <si>
    <t>Schweres Mikrowellen Gewehr (I)</t>
  </si>
  <si>
    <t>Schwerer Bolzenwerfer (I)</t>
  </si>
  <si>
    <t>Schwerer Shurikenwerfer (I)</t>
  </si>
  <si>
    <t>Schwerer Flammenwerfer (I)</t>
  </si>
  <si>
    <t>Mittelschwerer Granatwerfer (I)</t>
  </si>
  <si>
    <t>Schwere Sporenschleuder (I)</t>
  </si>
  <si>
    <t>Schwerer Bio-Säurespritzer (I)</t>
  </si>
  <si>
    <t>Z,Gy</t>
  </si>
  <si>
    <t>Z,G,A</t>
  </si>
  <si>
    <t>SW, Plasma</t>
  </si>
  <si>
    <t>SW, Flamme</t>
  </si>
  <si>
    <t>SW, Ball</t>
  </si>
  <si>
    <t>SW, Bio</t>
  </si>
  <si>
    <t>Dau</t>
  </si>
  <si>
    <t>2W6+7</t>
  </si>
  <si>
    <t>W6+4(S)</t>
  </si>
  <si>
    <t>W6+7</t>
  </si>
  <si>
    <t>-,- (2,80)</t>
  </si>
  <si>
    <t>2,50</t>
  </si>
  <si>
    <t>3,100</t>
  </si>
  <si>
    <t>r=4m</t>
  </si>
  <si>
    <t>Kanonen</t>
  </si>
  <si>
    <t>Projektil-Kanone (I)</t>
  </si>
  <si>
    <t>Laserkanone (I)</t>
  </si>
  <si>
    <t>Dynionkanone (I)</t>
  </si>
  <si>
    <t>KPB-Kanone (I)</t>
  </si>
  <si>
    <t>Plasmakanone (I)</t>
  </si>
  <si>
    <t>Schnellfeuer Nadler (I)</t>
  </si>
  <si>
    <t>Mikrowellenkanone (I)</t>
  </si>
  <si>
    <t>Bolzenwerfer Kanone (I)</t>
  </si>
  <si>
    <t>Railgun Kanone (I)</t>
  </si>
  <si>
    <t>2400/4800</t>
  </si>
  <si>
    <t>300/600</t>
  </si>
  <si>
    <t>2W6+8</t>
  </si>
  <si>
    <t>W6+5(S)</t>
  </si>
  <si>
    <t>W6+8</t>
  </si>
  <si>
    <t>2,80</t>
  </si>
  <si>
    <t>3,150</t>
  </si>
  <si>
    <t>Munition: Projektilwaffen, normal</t>
  </si>
  <si>
    <t>Munition: Projektilwaffen, schwer</t>
  </si>
  <si>
    <t>Munition: Projektilwaffen, Kanone</t>
  </si>
  <si>
    <t>Munition: Projektilwaffen, Schrot</t>
  </si>
  <si>
    <t>Munition: Laserwaffen</t>
  </si>
  <si>
    <t>Munition: Dynionenwaffe, normal</t>
  </si>
  <si>
    <t>Munition: Dynionenwaffe, schwer</t>
  </si>
  <si>
    <t>Munition: Dynionenwaffe, Kanone</t>
  </si>
  <si>
    <t>Munition: KPB-Waffe</t>
  </si>
  <si>
    <t>Munition: Plasmawerfer</t>
  </si>
  <si>
    <t>Munition: Injektor</t>
  </si>
  <si>
    <t>Munition: Nadler</t>
  </si>
  <si>
    <t>Munition: Mikrowellenwerfer</t>
  </si>
  <si>
    <t>Munition: Kreischer</t>
  </si>
  <si>
    <t>Munition: Flammenwerfer</t>
  </si>
  <si>
    <t>Munition: Raketentreibsatz</t>
  </si>
  <si>
    <t>Munition: Netzwerfer, groß</t>
  </si>
  <si>
    <t>Munition: Gausskanone</t>
  </si>
  <si>
    <t>Raketensprengkopf: Splitter</t>
  </si>
  <si>
    <t>Raketensprengkopf: Hochexplosiv</t>
  </si>
  <si>
    <t>Raketensprengkopf: Brand</t>
  </si>
  <si>
    <t>Raketensprengkopf: Toxi</t>
  </si>
  <si>
    <t>Raketensprengkopf: Blend</t>
  </si>
  <si>
    <t>Raketensprengkopf: Rauch</t>
  </si>
  <si>
    <t>Munition: Taser</t>
  </si>
  <si>
    <t>Munition: Luftdruck, Sprengstoff</t>
  </si>
  <si>
    <t>Munition: Luftdruck, Säure</t>
  </si>
  <si>
    <t>Munition: Luftdruck, Gas</t>
  </si>
  <si>
    <t>Munition: Luftdruck, Gel</t>
  </si>
  <si>
    <t>Munition: Bolzenwerfer normal</t>
  </si>
  <si>
    <t>Munition: Bolzenwerfer schwer</t>
  </si>
  <si>
    <t>Munition: Bolzenwerfer Kanone</t>
  </si>
  <si>
    <t>Munition: Shurikenwerfer</t>
  </si>
  <si>
    <t>Munition: Bolawerfer</t>
  </si>
  <si>
    <t>EP</t>
  </si>
  <si>
    <t xml:space="preserve">Waffenmeister                                 100 EP                             </t>
  </si>
  <si>
    <t xml:space="preserve">Entdecken                              50 EP                               </t>
  </si>
  <si>
    <t>+</t>
  </si>
  <si>
    <t>Startwert</t>
  </si>
  <si>
    <t>Aktuell</t>
  </si>
  <si>
    <t>(gemäß Ausrüstungsblatt)</t>
  </si>
  <si>
    <t>Zum Start der Charaktergenerierung, den grünen Button drücken !!! Nur hellblaue Felder ausfüllen.</t>
  </si>
  <si>
    <t>Anleitung: Zum Steigern nur die Felder mit dunkelblauer Schrift anpassen. Wurden neues Spezialwissen erworben, dann den Filter in Feld G2 verwenden ("nicht leere" auswählen)</t>
  </si>
  <si>
    <t>Anleitung: Nur hellblaue Felder ausfüllen. Anzahl der getragenen Gegenstände eintragen. Vor dem Auswählen den Filter in Feld F2 verwenden ("Alle" auswählen). Nach dem Auswählen der Gegenstände wieder den Filter verwenden ("Nicht-leere" auswählen).</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</si>
</sst>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Ja&quot;;&quot;Ja&quot;;&quot;Nein&quot;"/>
    <numFmt numFmtId="165" formatCode="&quot;Wahr&quot;;&quot;Wahr&quot;;&quot;Falsch&quot;"/>
    <numFmt numFmtId="166" formatCode="&quot;Ein&quot;;&quot;Ein&quot;;&quot;Aus&quot;"/>
    <numFmt numFmtId="167" formatCode="0.0"/>
    <numFmt numFmtId="168" formatCode="#,##0.0"/>
    <numFmt numFmtId="169" formatCode="000\ \k\g"/>
    <numFmt numFmtId="170" formatCode="_-[$€-2]\ * #,##0.00_-;\-[$€-2]\ * #,##0.00_-;_-[$€-2]\ * &quot;-&quot;??_-"/>
  </numFmts>
  <fonts count="32">
    <font>
      <sz val="10"/>
      <name val="Arial"/>
      <family val="0"/>
    </font>
    <font>
      <b/>
      <sz val="10"/>
      <name val="Arial"/>
      <family val="2"/>
    </font>
    <font>
      <sz val="10"/>
      <color indexed="22"/>
      <name val="Arial"/>
      <family val="2"/>
    </font>
    <font>
      <sz val="10"/>
      <color indexed="55"/>
      <name val="Arial"/>
      <family val="2"/>
    </font>
    <font>
      <b/>
      <sz val="10"/>
      <color indexed="55"/>
      <name val="Arial"/>
      <family val="2"/>
    </font>
    <font>
      <sz val="8"/>
      <name val="Arial"/>
      <family val="2"/>
    </font>
    <font>
      <b/>
      <sz val="8"/>
      <name val="Arial"/>
      <family val="2"/>
    </font>
    <font>
      <sz val="12"/>
      <name val="Arial"/>
      <family val="2"/>
    </font>
    <font>
      <b/>
      <sz val="12"/>
      <name val="Arial"/>
      <family val="2"/>
    </font>
    <font>
      <sz val="9"/>
      <name val="Arial"/>
      <family val="2"/>
    </font>
    <font>
      <b/>
      <sz val="10"/>
      <color indexed="10"/>
      <name val="Arial"/>
      <family val="2"/>
    </font>
    <font>
      <b/>
      <sz val="8"/>
      <color indexed="10"/>
      <name val="Arial"/>
      <family val="2"/>
    </font>
    <font>
      <sz val="6"/>
      <name val="Arial"/>
      <family val="2"/>
    </font>
    <font>
      <sz val="8"/>
      <name val="Symbol"/>
      <family val="1"/>
    </font>
    <font>
      <sz val="7"/>
      <name val="Arial"/>
      <family val="2"/>
    </font>
    <font>
      <sz val="8"/>
      <color indexed="55"/>
      <name val="Arial"/>
      <family val="2"/>
    </font>
    <font>
      <b/>
      <sz val="8"/>
      <name val="Tahoma"/>
      <family val="0"/>
    </font>
    <font>
      <sz val="8"/>
      <name val="Tahoma"/>
      <family val="0"/>
    </font>
    <font>
      <b/>
      <sz val="8"/>
      <color indexed="55"/>
      <name val="Arial"/>
      <family val="2"/>
    </font>
    <font>
      <b/>
      <i/>
      <sz val="8"/>
      <name val="Arial"/>
      <family val="2"/>
    </font>
    <font>
      <b/>
      <i/>
      <sz val="8"/>
      <color indexed="55"/>
      <name val="Arial"/>
      <family val="2"/>
    </font>
    <font>
      <i/>
      <sz val="10"/>
      <color indexed="55"/>
      <name val="Arial"/>
      <family val="2"/>
    </font>
    <font>
      <b/>
      <sz val="10"/>
      <color indexed="51"/>
      <name val="Arial"/>
      <family val="2"/>
    </font>
    <font>
      <b/>
      <sz val="8"/>
      <color indexed="52"/>
      <name val="Arial"/>
      <family val="2"/>
    </font>
    <font>
      <sz val="10"/>
      <color indexed="52"/>
      <name val="Arial"/>
      <family val="2"/>
    </font>
    <font>
      <sz val="10"/>
      <color indexed="23"/>
      <name val="Arial"/>
      <family val="2"/>
    </font>
    <font>
      <sz val="10"/>
      <color indexed="9"/>
      <name val="Arial"/>
      <family val="2"/>
    </font>
    <font>
      <sz val="8"/>
      <color indexed="9"/>
      <name val="Arial"/>
      <family val="2"/>
    </font>
    <font>
      <b/>
      <sz val="8"/>
      <color indexed="12"/>
      <name val="Arial"/>
      <family val="2"/>
    </font>
    <font>
      <b/>
      <sz val="10"/>
      <color indexed="12"/>
      <name val="Arial"/>
      <family val="2"/>
    </font>
    <font>
      <sz val="7"/>
      <color indexed="55"/>
      <name val="Arial"/>
      <family val="2"/>
    </font>
    <font>
      <b/>
      <sz val="8"/>
      <color indexed="15"/>
      <name val="Arial"/>
      <family val="2"/>
    </font>
  </fonts>
  <fills count="15">
    <fill>
      <patternFill/>
    </fill>
    <fill>
      <patternFill patternType="gray125"/>
    </fill>
    <fill>
      <patternFill patternType="solid">
        <fgColor indexed="17"/>
        <bgColor indexed="64"/>
      </patternFill>
    </fill>
    <fill>
      <patternFill patternType="solid">
        <fgColor indexed="47"/>
        <bgColor indexed="64"/>
      </patternFill>
    </fill>
    <fill>
      <patternFill patternType="solid">
        <fgColor indexed="53"/>
        <bgColor indexed="64"/>
      </patternFill>
    </fill>
    <fill>
      <patternFill patternType="solid">
        <fgColor indexed="11"/>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22"/>
        <bgColor indexed="64"/>
      </patternFill>
    </fill>
    <fill>
      <patternFill patternType="solid">
        <fgColor indexed="43"/>
        <bgColor indexed="64"/>
      </patternFill>
    </fill>
    <fill>
      <patternFill patternType="solid">
        <fgColor indexed="52"/>
        <bgColor indexed="64"/>
      </patternFill>
    </fill>
    <fill>
      <patternFill patternType="solid">
        <fgColor indexed="15"/>
        <bgColor indexed="64"/>
      </patternFill>
    </fill>
    <fill>
      <patternFill patternType="solid">
        <fgColor indexed="41"/>
        <bgColor indexed="64"/>
      </patternFill>
    </fill>
    <fill>
      <patternFill patternType="solid">
        <fgColor indexed="55"/>
        <bgColor indexed="64"/>
      </patternFill>
    </fill>
  </fills>
  <borders count="127">
    <border>
      <left/>
      <right/>
      <top/>
      <bottom/>
      <diagonal/>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medium"/>
      <bottom style="thin"/>
    </border>
    <border>
      <left style="medium"/>
      <right style="hair"/>
      <top style="medium"/>
      <bottom style="thin"/>
    </border>
    <border>
      <left style="hair"/>
      <right style="thin"/>
      <top style="medium"/>
      <bottom style="thin"/>
    </border>
    <border>
      <left style="thin"/>
      <right style="hair"/>
      <top style="medium"/>
      <bottom style="thin"/>
    </border>
    <border>
      <left>
        <color indexed="63"/>
      </left>
      <right style="hair"/>
      <top style="medium"/>
      <bottom style="thin"/>
    </border>
    <border>
      <left style="hair"/>
      <right style="medium"/>
      <top style="medium"/>
      <bottom style="thin"/>
    </border>
    <border>
      <left style="medium"/>
      <right style="hair"/>
      <top style="thin"/>
      <bottom style="thin"/>
    </border>
    <border>
      <left style="hair"/>
      <right style="thin"/>
      <top style="thin"/>
      <bottom style="thin"/>
    </border>
    <border>
      <left style="thin"/>
      <right style="hair"/>
      <top style="thin"/>
      <bottom style="thin"/>
    </border>
    <border>
      <left>
        <color indexed="63"/>
      </left>
      <right style="hair"/>
      <top style="thin"/>
      <bottom style="thin"/>
    </border>
    <border>
      <left style="hair"/>
      <right style="medium"/>
      <top style="thin"/>
      <bottom style="thin"/>
    </border>
    <border>
      <left style="medium"/>
      <right style="hair"/>
      <top style="thin"/>
      <bottom style="medium"/>
    </border>
    <border>
      <left style="hair"/>
      <right style="thin"/>
      <top style="thin"/>
      <bottom style="medium"/>
    </border>
    <border>
      <left style="thin"/>
      <right style="hair"/>
      <top style="thin"/>
      <bottom style="medium"/>
    </border>
    <border>
      <left>
        <color indexed="63"/>
      </left>
      <right style="hair"/>
      <top style="thin"/>
      <bottom style="medium"/>
    </border>
    <border>
      <left style="hair"/>
      <right style="medium"/>
      <top style="thin"/>
      <bottom style="mediu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style="medium"/>
      <top style="medium"/>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color indexed="63"/>
      </top>
      <bottom style="medium"/>
    </border>
    <border>
      <left style="thin"/>
      <right>
        <color indexed="63"/>
      </right>
      <top style="medium"/>
      <bottom style="thin"/>
    </border>
    <border>
      <left>
        <color indexed="63"/>
      </left>
      <right>
        <color indexed="63"/>
      </right>
      <top style="medium"/>
      <bottom>
        <color indexed="63"/>
      </bottom>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medium"/>
      <bottom style="hair">
        <color indexed="22"/>
      </bottom>
    </border>
    <border>
      <left style="medium"/>
      <right>
        <color indexed="63"/>
      </right>
      <top style="hair">
        <color indexed="22"/>
      </top>
      <bottom style="hair">
        <color indexed="22"/>
      </bottom>
    </border>
    <border>
      <left>
        <color indexed="63"/>
      </left>
      <right>
        <color indexed="63"/>
      </right>
      <top style="hair">
        <color indexed="22"/>
      </top>
      <bottom style="hair">
        <color indexed="22"/>
      </bottom>
    </border>
    <border>
      <left>
        <color indexed="63"/>
      </left>
      <right style="medium"/>
      <top style="thin"/>
      <bottom style="thin"/>
    </border>
    <border>
      <left>
        <color indexed="63"/>
      </left>
      <right style="medium"/>
      <top style="thin"/>
      <bottom style="medium"/>
    </border>
    <border>
      <left style="hair"/>
      <right style="hair"/>
      <top style="thin"/>
      <bottom style="thin"/>
    </border>
    <border>
      <left style="thin"/>
      <right style="hair"/>
      <top>
        <color indexed="63"/>
      </top>
      <bottom style="hair"/>
    </border>
    <border>
      <left style="thin"/>
      <right style="hair"/>
      <top style="hair"/>
      <bottom style="hair"/>
    </border>
    <border>
      <left style="thin"/>
      <right style="hair"/>
      <top style="hair"/>
      <bottom style="thin"/>
    </border>
    <border>
      <left style="hair"/>
      <right style="hair"/>
      <top style="hair"/>
      <bottom style="thin"/>
    </border>
    <border>
      <left style="thin"/>
      <right style="hair"/>
      <top style="thin"/>
      <bottom style="hair"/>
    </border>
    <border>
      <left style="hair"/>
      <right style="hair"/>
      <top style="thin"/>
      <bottom style="hair"/>
    </border>
    <border>
      <left>
        <color indexed="63"/>
      </left>
      <right>
        <color indexed="63"/>
      </right>
      <top style="thin"/>
      <bottom>
        <color indexed="63"/>
      </bottom>
    </border>
    <border>
      <left style="thin"/>
      <right style="hair"/>
      <top style="hair"/>
      <bottom>
        <color indexed="63"/>
      </bottom>
    </border>
    <border>
      <left style="thin"/>
      <right style="hair"/>
      <top style="thin"/>
      <bottom>
        <color indexed="63"/>
      </bottom>
    </border>
    <border>
      <left>
        <color indexed="63"/>
      </left>
      <right style="medium"/>
      <top style="hair"/>
      <bottom style="hair"/>
    </border>
    <border>
      <left>
        <color indexed="63"/>
      </left>
      <right style="medium"/>
      <top>
        <color indexed="63"/>
      </top>
      <bottom style="hair"/>
    </border>
    <border>
      <left style="medium"/>
      <right>
        <color indexed="63"/>
      </right>
      <top>
        <color indexed="63"/>
      </top>
      <bottom style="hair"/>
    </border>
    <border>
      <left style="medium"/>
      <right>
        <color indexed="63"/>
      </right>
      <top style="hair"/>
      <bottom style="hair"/>
    </border>
    <border>
      <left style="medium"/>
      <right>
        <color indexed="63"/>
      </right>
      <top style="medium"/>
      <bottom>
        <color indexed="63"/>
      </bottom>
    </border>
    <border>
      <left>
        <color indexed="63"/>
      </left>
      <right style="thin"/>
      <top>
        <color indexed="63"/>
      </top>
      <bottom style="thin"/>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color indexed="63"/>
      </right>
      <top style="hair">
        <color indexed="22"/>
      </top>
      <bottom>
        <color indexed="63"/>
      </bottom>
    </border>
    <border>
      <left>
        <color indexed="63"/>
      </left>
      <right>
        <color indexed="63"/>
      </right>
      <top style="hair">
        <color indexed="22"/>
      </top>
      <bottom>
        <color indexed="63"/>
      </bottom>
    </border>
    <border>
      <left style="thin"/>
      <right style="thin"/>
      <top style="hair"/>
      <bottom style="hair"/>
    </border>
    <border>
      <left style="thin"/>
      <right>
        <color indexed="63"/>
      </right>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style="thin"/>
      <top style="hair"/>
      <bottom style="thin"/>
    </border>
    <border>
      <left style="thin"/>
      <right>
        <color indexed="63"/>
      </right>
      <top style="hair"/>
      <bottom style="thin"/>
    </border>
    <border>
      <left>
        <color indexed="63"/>
      </left>
      <right>
        <color indexed="63"/>
      </right>
      <top>
        <color indexed="63"/>
      </top>
      <bottom style="thin"/>
    </border>
    <border>
      <left style="hair"/>
      <right style="thin"/>
      <top style="hair"/>
      <bottom style="hair"/>
    </border>
    <border>
      <left style="hair"/>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style="hair"/>
    </border>
    <border>
      <left>
        <color indexed="63"/>
      </left>
      <right style="thin"/>
      <top>
        <color indexed="63"/>
      </top>
      <bottom style="hair"/>
    </border>
    <border>
      <left style="hair"/>
      <right>
        <color indexed="63"/>
      </right>
      <top style="thin"/>
      <bottom style="hair"/>
    </border>
    <border>
      <left style="thin"/>
      <right style="thin"/>
      <top style="thin"/>
      <bottom>
        <color indexed="63"/>
      </bottom>
    </border>
    <border>
      <left>
        <color indexed="63"/>
      </left>
      <right style="thin"/>
      <top style="thin"/>
      <bottom style="thin"/>
    </border>
    <border>
      <left style="hair"/>
      <right style="thin"/>
      <top style="thin"/>
      <bottom style="hair"/>
    </border>
    <border>
      <left style="hair"/>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style="thin"/>
      <bottom>
        <color indexed="63"/>
      </bottom>
    </border>
    <border>
      <left>
        <color indexed="63"/>
      </left>
      <right style="hair"/>
      <top style="thin"/>
      <bottom>
        <color indexed="63"/>
      </bottom>
    </border>
    <border>
      <left style="hair"/>
      <right>
        <color indexed="63"/>
      </right>
      <top>
        <color indexed="63"/>
      </top>
      <bottom style="thin"/>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color indexed="63"/>
      </left>
      <right style="hair"/>
      <top style="thin"/>
      <bottom style="hair"/>
    </border>
    <border>
      <left style="thin"/>
      <right style="hair"/>
      <top>
        <color indexed="63"/>
      </top>
      <bottom>
        <color indexed="63"/>
      </bottom>
    </border>
    <border>
      <left style="hair"/>
      <right style="thin"/>
      <top>
        <color indexed="63"/>
      </top>
      <bottom style="hair"/>
    </border>
    <border>
      <left style="hair"/>
      <right>
        <color indexed="63"/>
      </right>
      <top>
        <color indexed="63"/>
      </top>
      <bottom>
        <color indexed="63"/>
      </bottom>
    </border>
    <border>
      <left>
        <color indexed="63"/>
      </left>
      <right style="medium"/>
      <top style="medium"/>
      <bottom style="hair">
        <color indexed="22"/>
      </bottom>
    </border>
    <border>
      <left>
        <color indexed="63"/>
      </left>
      <right style="medium"/>
      <top style="hair">
        <color indexed="22"/>
      </top>
      <bottom style="hair">
        <color indexed="22"/>
      </bottom>
    </border>
    <border>
      <left>
        <color indexed="63"/>
      </left>
      <right style="medium"/>
      <top style="hair">
        <color indexed="22"/>
      </top>
      <bottom>
        <color indexed="63"/>
      </bottom>
    </border>
    <border>
      <left style="medium"/>
      <right>
        <color indexed="63"/>
      </right>
      <top>
        <color indexed="63"/>
      </top>
      <bottom style="hair">
        <color indexed="22"/>
      </bottom>
    </border>
    <border>
      <left>
        <color indexed="63"/>
      </left>
      <right>
        <color indexed="63"/>
      </right>
      <top>
        <color indexed="63"/>
      </top>
      <bottom style="hair">
        <color indexed="22"/>
      </bottom>
    </border>
    <border>
      <left>
        <color indexed="63"/>
      </left>
      <right style="medium"/>
      <top>
        <color indexed="63"/>
      </top>
      <bottom style="hair">
        <color indexed="22"/>
      </bottom>
    </border>
    <border>
      <left style="medium"/>
      <right>
        <color indexed="63"/>
      </right>
      <top style="hair">
        <color indexed="22"/>
      </top>
      <bottom style="hair"/>
    </border>
    <border>
      <left>
        <color indexed="63"/>
      </left>
      <right>
        <color indexed="63"/>
      </right>
      <top style="hair">
        <color indexed="22"/>
      </top>
      <bottom style="hair"/>
    </border>
    <border>
      <left>
        <color indexed="63"/>
      </left>
      <right style="medium"/>
      <top style="hair">
        <color indexed="22"/>
      </top>
      <bottom style="hair"/>
    </border>
    <border>
      <left>
        <color indexed="63"/>
      </left>
      <right style="medium"/>
      <top style="medium"/>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41">
    <xf numFmtId="0" fontId="0" fillId="0" borderId="0" xfId="0" applyAlignment="1">
      <alignment/>
    </xf>
    <xf numFmtId="0" fontId="1" fillId="0" borderId="0" xfId="0" applyFont="1" applyAlignment="1">
      <alignment/>
    </xf>
    <xf numFmtId="0" fontId="0" fillId="0" borderId="0" xfId="0" applyAlignment="1">
      <alignment textRotation="90"/>
    </xf>
    <xf numFmtId="0" fontId="3" fillId="0" borderId="0" xfId="0" applyFont="1" applyAlignment="1">
      <alignment textRotation="90"/>
    </xf>
    <xf numFmtId="0" fontId="4" fillId="0" borderId="0" xfId="0" applyFont="1" applyAlignment="1">
      <alignment/>
    </xf>
    <xf numFmtId="0" fontId="3" fillId="0" borderId="0" xfId="0" applyFont="1" applyAlignment="1">
      <alignment/>
    </xf>
    <xf numFmtId="0" fontId="5" fillId="0" borderId="0" xfId="0" applyFont="1" applyAlignment="1">
      <alignment textRotation="90" wrapText="1"/>
    </xf>
    <xf numFmtId="0" fontId="5" fillId="0" borderId="0" xfId="0" applyFont="1" applyAlignment="1">
      <alignment wrapText="1"/>
    </xf>
    <xf numFmtId="0" fontId="1" fillId="0" borderId="0" xfId="0" applyFont="1" applyAlignment="1">
      <alignment wrapText="1"/>
    </xf>
    <xf numFmtId="0" fontId="1" fillId="0" borderId="0" xfId="0" applyFont="1" applyAlignment="1">
      <alignment horizontal="center" textRotation="90"/>
    </xf>
    <xf numFmtId="0" fontId="0" fillId="0" borderId="1" xfId="0" applyBorder="1" applyAlignment="1">
      <alignment/>
    </xf>
    <xf numFmtId="0" fontId="0" fillId="2" borderId="1" xfId="0" applyFont="1" applyFill="1" applyBorder="1" applyAlignment="1">
      <alignment/>
    </xf>
    <xf numFmtId="0" fontId="0" fillId="3" borderId="1" xfId="0" applyFill="1" applyBorder="1" applyAlignment="1">
      <alignment/>
    </xf>
    <xf numFmtId="0" fontId="3" fillId="4" borderId="1" xfId="0" applyFont="1" applyFill="1" applyBorder="1" applyAlignment="1">
      <alignment/>
    </xf>
    <xf numFmtId="0" fontId="2" fillId="0" borderId="1" xfId="0" applyFont="1" applyBorder="1" applyAlignment="1">
      <alignment/>
    </xf>
    <xf numFmtId="0" fontId="5" fillId="0" borderId="1" xfId="0" applyFont="1" applyBorder="1" applyAlignment="1">
      <alignment wrapText="1"/>
    </xf>
    <xf numFmtId="0" fontId="5" fillId="5" borderId="1" xfId="0" applyFont="1" applyFill="1" applyBorder="1" applyAlignment="1">
      <alignment wrapText="1"/>
    </xf>
    <xf numFmtId="0" fontId="0" fillId="5" borderId="1" xfId="0" applyFill="1" applyBorder="1" applyAlignment="1">
      <alignment/>
    </xf>
    <xf numFmtId="0" fontId="0" fillId="6" borderId="1" xfId="0" applyFill="1" applyBorder="1" applyAlignment="1">
      <alignment/>
    </xf>
    <xf numFmtId="0" fontId="0" fillId="0" borderId="2" xfId="0" applyBorder="1" applyAlignment="1">
      <alignment/>
    </xf>
    <xf numFmtId="0" fontId="0" fillId="6" borderId="2" xfId="0" applyFill="1" applyBorder="1" applyAlignment="1">
      <alignment/>
    </xf>
    <xf numFmtId="0" fontId="0" fillId="7" borderId="2" xfId="0" applyFill="1" applyBorder="1" applyAlignment="1">
      <alignment/>
    </xf>
    <xf numFmtId="0" fontId="0" fillId="3" borderId="2" xfId="0" applyFill="1" applyBorder="1" applyAlignment="1">
      <alignment/>
    </xf>
    <xf numFmtId="0" fontId="3" fillId="7" borderId="2" xfId="0" applyFont="1" applyFill="1" applyBorder="1" applyAlignment="1">
      <alignment/>
    </xf>
    <xf numFmtId="0" fontId="2" fillId="0" borderId="2" xfId="0" applyFont="1" applyBorder="1" applyAlignment="1">
      <alignment/>
    </xf>
    <xf numFmtId="0" fontId="5" fillId="0" borderId="2" xfId="0" applyFont="1" applyBorder="1" applyAlignment="1">
      <alignment wrapText="1"/>
    </xf>
    <xf numFmtId="0" fontId="0" fillId="2" borderId="2" xfId="0" applyFill="1" applyBorder="1" applyAlignment="1">
      <alignment/>
    </xf>
    <xf numFmtId="0" fontId="0" fillId="5" borderId="2" xfId="0" applyFill="1" applyBorder="1" applyAlignment="1">
      <alignment/>
    </xf>
    <xf numFmtId="0" fontId="6" fillId="0" borderId="2" xfId="0" applyFont="1" applyBorder="1" applyAlignment="1">
      <alignment wrapText="1"/>
    </xf>
    <xf numFmtId="0" fontId="3" fillId="6" borderId="2" xfId="0" applyFont="1" applyFill="1" applyBorder="1" applyAlignment="1">
      <alignment/>
    </xf>
    <xf numFmtId="0" fontId="0" fillId="8" borderId="2" xfId="0" applyFill="1" applyBorder="1" applyAlignment="1">
      <alignment/>
    </xf>
    <xf numFmtId="0" fontId="0" fillId="0" borderId="2" xfId="0" applyFont="1" applyBorder="1" applyAlignment="1">
      <alignment horizontal="center" wrapText="1"/>
    </xf>
    <xf numFmtId="0" fontId="3" fillId="2" borderId="2" xfId="0" applyFont="1" applyFill="1" applyBorder="1" applyAlignment="1">
      <alignment/>
    </xf>
    <xf numFmtId="0" fontId="0" fillId="0" borderId="2" xfId="0" applyBorder="1" applyAlignment="1">
      <alignment textRotation="90"/>
    </xf>
    <xf numFmtId="0" fontId="3" fillId="3" borderId="2" xfId="0" applyFont="1" applyFill="1" applyBorder="1" applyAlignment="1">
      <alignment/>
    </xf>
    <xf numFmtId="0" fontId="4" fillId="0" borderId="0" xfId="0" applyFont="1" applyAlignment="1">
      <alignment textRotation="90"/>
    </xf>
    <xf numFmtId="0" fontId="0" fillId="0" borderId="0" xfId="0" applyAlignment="1">
      <alignment horizontal="center"/>
    </xf>
    <xf numFmtId="0" fontId="0" fillId="0" borderId="3" xfId="0" applyBorder="1" applyAlignment="1">
      <alignment/>
    </xf>
    <xf numFmtId="0" fontId="7" fillId="0" borderId="0" xfId="0" applyFont="1" applyAlignment="1">
      <alignment/>
    </xf>
    <xf numFmtId="0" fontId="7" fillId="0" borderId="0" xfId="0" applyFont="1" applyAlignment="1">
      <alignment horizontal="center"/>
    </xf>
    <xf numFmtId="0" fontId="7" fillId="0" borderId="4" xfId="0" applyFont="1" applyBorder="1" applyAlignment="1">
      <alignment/>
    </xf>
    <xf numFmtId="0" fontId="7" fillId="0" borderId="5" xfId="0" applyFont="1" applyBorder="1" applyAlignment="1">
      <alignment horizontal="center"/>
    </xf>
    <xf numFmtId="0" fontId="7" fillId="0" borderId="6" xfId="0" applyFont="1" applyBorder="1" applyAlignment="1">
      <alignment/>
    </xf>
    <xf numFmtId="0" fontId="7" fillId="0" borderId="7" xfId="0" applyFont="1" applyBorder="1" applyAlignment="1">
      <alignment/>
    </xf>
    <xf numFmtId="0" fontId="7" fillId="0" borderId="8" xfId="0" applyFont="1" applyBorder="1" applyAlignment="1">
      <alignment/>
    </xf>
    <xf numFmtId="0" fontId="7" fillId="0" borderId="9" xfId="0" applyFont="1" applyBorder="1" applyAlignment="1">
      <alignment/>
    </xf>
    <xf numFmtId="0" fontId="7" fillId="0" borderId="10" xfId="0" applyFont="1" applyBorder="1" applyAlignment="1">
      <alignment horizontal="center"/>
    </xf>
    <xf numFmtId="0" fontId="7" fillId="0" borderId="11" xfId="0" applyFont="1" applyBorder="1" applyAlignment="1">
      <alignment/>
    </xf>
    <xf numFmtId="0" fontId="7" fillId="0" borderId="12" xfId="0" applyFont="1" applyBorder="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horizontal="center"/>
    </xf>
    <xf numFmtId="0" fontId="7" fillId="0" borderId="16" xfId="0" applyFont="1" applyBorder="1" applyAlignment="1">
      <alignment/>
    </xf>
    <xf numFmtId="0" fontId="7" fillId="0" borderId="17" xfId="0" applyFont="1" applyBorder="1" applyAlignment="1">
      <alignment/>
    </xf>
    <xf numFmtId="0" fontId="7" fillId="0" borderId="18" xfId="0" applyFont="1" applyBorder="1" applyAlignment="1">
      <alignment/>
    </xf>
    <xf numFmtId="0" fontId="8" fillId="0" borderId="19" xfId="0" applyFont="1" applyBorder="1" applyAlignment="1">
      <alignment/>
    </xf>
    <xf numFmtId="0" fontId="0" fillId="0" borderId="20" xfId="0" applyBorder="1" applyAlignment="1">
      <alignment/>
    </xf>
    <xf numFmtId="0" fontId="0" fillId="0" borderId="21" xfId="0" applyBorder="1" applyAlignment="1">
      <alignment/>
    </xf>
    <xf numFmtId="0" fontId="0" fillId="9" borderId="22" xfId="0" applyFont="1" applyFill="1" applyBorder="1" applyAlignment="1">
      <alignment/>
    </xf>
    <xf numFmtId="0" fontId="5" fillId="9" borderId="23" xfId="0" applyFont="1" applyFill="1" applyBorder="1" applyAlignment="1">
      <alignment/>
    </xf>
    <xf numFmtId="0" fontId="0" fillId="9" borderId="24" xfId="0" applyFill="1" applyBorder="1" applyAlignment="1">
      <alignment/>
    </xf>
    <xf numFmtId="0" fontId="0" fillId="9" borderId="3" xfId="0" applyFill="1" applyBorder="1" applyAlignment="1">
      <alignment horizontal="center"/>
    </xf>
    <xf numFmtId="0" fontId="0" fillId="9" borderId="3" xfId="0" applyFill="1" applyBorder="1" applyAlignment="1">
      <alignment/>
    </xf>
    <xf numFmtId="0" fontId="0" fillId="0" borderId="25" xfId="0" applyFont="1" applyBorder="1" applyAlignment="1">
      <alignment/>
    </xf>
    <xf numFmtId="0" fontId="0" fillId="9" borderId="22" xfId="0" applyFill="1" applyBorder="1" applyAlignment="1">
      <alignment/>
    </xf>
    <xf numFmtId="0" fontId="0" fillId="9" borderId="25" xfId="0" applyFill="1" applyBorder="1" applyAlignment="1">
      <alignment/>
    </xf>
    <xf numFmtId="0" fontId="0" fillId="9" borderId="26" xfId="0" applyFill="1" applyBorder="1" applyAlignment="1">
      <alignment/>
    </xf>
    <xf numFmtId="0" fontId="7" fillId="0" borderId="0" xfId="0" applyFont="1" applyFill="1" applyBorder="1" applyAlignment="1">
      <alignment/>
    </xf>
    <xf numFmtId="0" fontId="5" fillId="9" borderId="3" xfId="0" applyFont="1" applyFill="1" applyBorder="1" applyAlignment="1">
      <alignment/>
    </xf>
    <xf numFmtId="0" fontId="0" fillId="0" borderId="27" xfId="0" applyBorder="1" applyAlignment="1">
      <alignment/>
    </xf>
    <xf numFmtId="0" fontId="0" fillId="0" borderId="27" xfId="0" applyFill="1" applyBorder="1" applyAlignment="1">
      <alignment/>
    </xf>
    <xf numFmtId="0" fontId="0" fillId="0" borderId="23" xfId="0" applyFill="1" applyBorder="1" applyAlignment="1">
      <alignment horizontal="left" indent="1"/>
    </xf>
    <xf numFmtId="0" fontId="0" fillId="0" borderId="28" xfId="0" applyFill="1" applyBorder="1" applyAlignment="1">
      <alignment horizontal="left" indent="1"/>
    </xf>
    <xf numFmtId="0" fontId="0" fillId="0" borderId="29" xfId="0" applyFill="1" applyBorder="1" applyAlignment="1">
      <alignment horizontal="left" indent="1"/>
    </xf>
    <xf numFmtId="0" fontId="0" fillId="0" borderId="30" xfId="0" applyFill="1" applyBorder="1" applyAlignment="1">
      <alignment/>
    </xf>
    <xf numFmtId="0" fontId="0" fillId="0" borderId="30" xfId="0" applyBorder="1" applyAlignment="1">
      <alignment/>
    </xf>
    <xf numFmtId="0" fontId="7" fillId="0" borderId="23" xfId="0" applyFont="1" applyFill="1" applyBorder="1" applyAlignment="1">
      <alignment/>
    </xf>
    <xf numFmtId="0" fontId="0" fillId="0" borderId="31" xfId="0" applyBorder="1" applyAlignment="1">
      <alignment horizontal="center"/>
    </xf>
    <xf numFmtId="0" fontId="0" fillId="0" borderId="32" xfId="0" applyBorder="1" applyAlignment="1">
      <alignment/>
    </xf>
    <xf numFmtId="0" fontId="7" fillId="0" borderId="29" xfId="0" applyFont="1" applyFill="1" applyBorder="1" applyAlignment="1">
      <alignment/>
    </xf>
    <xf numFmtId="0" fontId="0" fillId="0" borderId="33" xfId="0" applyBorder="1" applyAlignment="1">
      <alignment horizontal="center"/>
    </xf>
    <xf numFmtId="0" fontId="0" fillId="0" borderId="34" xfId="0" applyBorder="1" applyAlignment="1">
      <alignment/>
    </xf>
    <xf numFmtId="0" fontId="0" fillId="0" borderId="35" xfId="0" applyFill="1" applyBorder="1" applyAlignment="1">
      <alignment horizontal="left" indent="1"/>
    </xf>
    <xf numFmtId="0" fontId="0" fillId="0" borderId="36" xfId="0" applyBorder="1" applyAlignment="1">
      <alignment/>
    </xf>
    <xf numFmtId="0" fontId="0" fillId="0" borderId="37" xfId="0" applyFill="1" applyBorder="1" applyAlignment="1">
      <alignment horizontal="left" indent="1"/>
    </xf>
    <xf numFmtId="0" fontId="0" fillId="0" borderId="38" xfId="0" applyFill="1" applyBorder="1" applyAlignment="1">
      <alignment horizontal="left" indent="1"/>
    </xf>
    <xf numFmtId="0" fontId="0" fillId="0" borderId="39" xfId="0" applyBorder="1" applyAlignment="1">
      <alignment/>
    </xf>
    <xf numFmtId="0" fontId="0" fillId="0" borderId="38" xfId="0" applyBorder="1" applyAlignment="1">
      <alignment/>
    </xf>
    <xf numFmtId="0" fontId="0" fillId="10" borderId="3" xfId="0" applyFill="1" applyBorder="1" applyAlignment="1">
      <alignment/>
    </xf>
    <xf numFmtId="0" fontId="10" fillId="10" borderId="23" xfId="0" applyFont="1" applyFill="1" applyBorder="1" applyAlignment="1">
      <alignment horizontal="left" indent="1"/>
    </xf>
    <xf numFmtId="0" fontId="0" fillId="10" borderId="7" xfId="0" applyFill="1" applyBorder="1" applyAlignment="1">
      <alignment/>
    </xf>
    <xf numFmtId="0" fontId="0" fillId="0" borderId="12" xfId="0" applyBorder="1" applyAlignment="1">
      <alignment/>
    </xf>
    <xf numFmtId="0" fontId="0" fillId="0" borderId="17" xfId="0" applyBorder="1" applyAlignment="1">
      <alignment/>
    </xf>
    <xf numFmtId="0" fontId="0" fillId="0" borderId="21" xfId="0" applyBorder="1" applyAlignment="1">
      <alignment horizontal="right"/>
    </xf>
    <xf numFmtId="0" fontId="3" fillId="0" borderId="22" xfId="0" applyFont="1" applyBorder="1" applyAlignment="1">
      <alignment/>
    </xf>
    <xf numFmtId="0" fontId="3" fillId="0" borderId="0" xfId="0" applyFont="1" applyBorder="1" applyAlignment="1">
      <alignment/>
    </xf>
    <xf numFmtId="0" fontId="0" fillId="0" borderId="21" xfId="0" applyBorder="1" applyAlignment="1">
      <alignment horizontal="right" shrinkToFit="1"/>
    </xf>
    <xf numFmtId="0" fontId="0" fillId="0" borderId="21" xfId="0" applyNumberFormat="1" applyBorder="1" applyAlignment="1">
      <alignment horizontal="right"/>
    </xf>
    <xf numFmtId="0" fontId="5" fillId="0" borderId="21" xfId="0" applyFont="1" applyBorder="1" applyAlignment="1">
      <alignment horizontal="right" wrapText="1" shrinkToFit="1"/>
    </xf>
    <xf numFmtId="0" fontId="12" fillId="0" borderId="21" xfId="0" applyFont="1" applyBorder="1" applyAlignment="1">
      <alignment horizontal="right" wrapText="1" shrinkToFit="1"/>
    </xf>
    <xf numFmtId="0" fontId="6" fillId="0" borderId="0" xfId="0" applyFont="1" applyAlignment="1">
      <alignment wrapText="1"/>
    </xf>
    <xf numFmtId="0" fontId="0" fillId="5" borderId="0" xfId="0" applyFill="1" applyAlignment="1">
      <alignment/>
    </xf>
    <xf numFmtId="0" fontId="0" fillId="0" borderId="0" xfId="0" applyFill="1" applyAlignment="1">
      <alignment/>
    </xf>
    <xf numFmtId="0" fontId="0" fillId="7" borderId="40" xfId="0" applyFill="1" applyBorder="1" applyAlignment="1">
      <alignment/>
    </xf>
    <xf numFmtId="0" fontId="0" fillId="11" borderId="41" xfId="0" applyFill="1" applyBorder="1" applyAlignment="1">
      <alignment/>
    </xf>
    <xf numFmtId="0" fontId="0" fillId="0" borderId="41" xfId="0" applyBorder="1" applyAlignment="1">
      <alignment/>
    </xf>
    <xf numFmtId="0" fontId="0" fillId="0" borderId="42" xfId="0" applyBorder="1" applyAlignment="1">
      <alignment/>
    </xf>
    <xf numFmtId="0" fontId="0" fillId="7" borderId="43" xfId="0" applyFill="1" applyBorder="1" applyAlignment="1">
      <alignment/>
    </xf>
    <xf numFmtId="0" fontId="0" fillId="11" borderId="44" xfId="0" applyFill="1" applyBorder="1" applyAlignment="1">
      <alignment/>
    </xf>
    <xf numFmtId="0" fontId="0" fillId="0" borderId="44" xfId="0" applyBorder="1" applyAlignment="1">
      <alignment/>
    </xf>
    <xf numFmtId="0" fontId="0" fillId="0" borderId="45" xfId="0" applyBorder="1" applyAlignment="1">
      <alignment/>
    </xf>
    <xf numFmtId="0" fontId="0" fillId="7" borderId="46" xfId="0" applyFill="1" applyBorder="1" applyAlignment="1">
      <alignment/>
    </xf>
    <xf numFmtId="0" fontId="0" fillId="11" borderId="47" xfId="0" applyFill="1" applyBorder="1" applyAlignment="1">
      <alignment/>
    </xf>
    <xf numFmtId="0" fontId="0" fillId="11" borderId="48" xfId="0" applyFill="1" applyBorder="1" applyAlignment="1">
      <alignment/>
    </xf>
    <xf numFmtId="0" fontId="0" fillId="0" borderId="0" xfId="0" applyFont="1" applyAlignment="1">
      <alignment/>
    </xf>
    <xf numFmtId="0" fontId="0" fillId="0" borderId="49" xfId="0" applyFont="1" applyBorder="1" applyAlignment="1">
      <alignment/>
    </xf>
    <xf numFmtId="0" fontId="0" fillId="0" borderId="50" xfId="0" applyFont="1" applyBorder="1" applyAlignment="1">
      <alignment/>
    </xf>
    <xf numFmtId="0" fontId="0" fillId="0" borderId="51" xfId="0" applyFont="1" applyBorder="1" applyAlignment="1">
      <alignment/>
    </xf>
    <xf numFmtId="0" fontId="0" fillId="10" borderId="24" xfId="0" applyFill="1" applyBorder="1" applyAlignment="1">
      <alignment horizontal="left"/>
    </xf>
    <xf numFmtId="0" fontId="0" fillId="0" borderId="52" xfId="0" applyBorder="1" applyAlignment="1">
      <alignment horizontal="left"/>
    </xf>
    <xf numFmtId="0" fontId="0" fillId="0" borderId="53" xfId="0" applyBorder="1" applyAlignment="1">
      <alignment horizontal="left"/>
    </xf>
    <xf numFmtId="0" fontId="1" fillId="0" borderId="11" xfId="0" applyFont="1" applyBorder="1" applyAlignment="1">
      <alignment/>
    </xf>
    <xf numFmtId="0" fontId="0" fillId="0" borderId="54" xfId="0" applyFont="1" applyBorder="1" applyAlignment="1">
      <alignment horizontal="center"/>
    </xf>
    <xf numFmtId="0" fontId="0" fillId="0" borderId="54" xfId="0" applyFont="1" applyBorder="1" applyAlignment="1">
      <alignment/>
    </xf>
    <xf numFmtId="0" fontId="5" fillId="0" borderId="55" xfId="0" applyFont="1" applyBorder="1" applyAlignment="1">
      <alignment/>
    </xf>
    <xf numFmtId="0" fontId="5" fillId="0" borderId="41" xfId="0" applyFont="1" applyBorder="1" applyAlignment="1">
      <alignment horizontal="center"/>
    </xf>
    <xf numFmtId="0" fontId="13" fillId="0" borderId="41" xfId="0" applyFont="1" applyBorder="1" applyAlignment="1">
      <alignment horizontal="center"/>
    </xf>
    <xf numFmtId="0" fontId="5" fillId="0" borderId="0" xfId="0" applyFont="1" applyAlignment="1">
      <alignment/>
    </xf>
    <xf numFmtId="0" fontId="5" fillId="0" borderId="56" xfId="0" applyFont="1" applyBorder="1" applyAlignment="1">
      <alignment/>
    </xf>
    <xf numFmtId="0" fontId="5" fillId="0" borderId="44" xfId="0" applyFont="1" applyBorder="1" applyAlignment="1">
      <alignment horizontal="center"/>
    </xf>
    <xf numFmtId="0" fontId="13" fillId="0" borderId="44" xfId="0" applyFont="1" applyBorder="1" applyAlignment="1">
      <alignment horizontal="center"/>
    </xf>
    <xf numFmtId="0" fontId="5" fillId="0" borderId="57" xfId="0" applyFont="1" applyBorder="1" applyAlignment="1">
      <alignment/>
    </xf>
    <xf numFmtId="0" fontId="5" fillId="0" borderId="58" xfId="0" applyFont="1" applyBorder="1" applyAlignment="1">
      <alignment horizontal="center"/>
    </xf>
    <xf numFmtId="0" fontId="13" fillId="0" borderId="58" xfId="0" applyFont="1" applyBorder="1" applyAlignment="1">
      <alignment horizontal="center"/>
    </xf>
    <xf numFmtId="0" fontId="5" fillId="0" borderId="59" xfId="0" applyFont="1" applyBorder="1" applyAlignment="1">
      <alignment/>
    </xf>
    <xf numFmtId="0" fontId="5" fillId="0" borderId="60" xfId="0" applyFont="1" applyBorder="1" applyAlignment="1">
      <alignment horizontal="center"/>
    </xf>
    <xf numFmtId="0" fontId="13" fillId="0" borderId="60" xfId="0" applyFont="1" applyBorder="1" applyAlignment="1">
      <alignment horizontal="center"/>
    </xf>
    <xf numFmtId="0" fontId="5" fillId="0" borderId="61" xfId="0" applyFont="1" applyBorder="1" applyAlignment="1">
      <alignment/>
    </xf>
    <xf numFmtId="0" fontId="5" fillId="0" borderId="61" xfId="0" applyFont="1" applyBorder="1" applyAlignment="1">
      <alignment horizontal="center"/>
    </xf>
    <xf numFmtId="0" fontId="5" fillId="0" borderId="11" xfId="0" applyFont="1" applyBorder="1" applyAlignment="1">
      <alignment/>
    </xf>
    <xf numFmtId="0" fontId="5" fillId="0" borderId="54" xfId="0" applyFont="1" applyBorder="1" applyAlignment="1">
      <alignment horizontal="center"/>
    </xf>
    <xf numFmtId="0" fontId="5" fillId="0" borderId="10" xfId="0" applyFont="1" applyBorder="1" applyAlignment="1">
      <alignment/>
    </xf>
    <xf numFmtId="0" fontId="5" fillId="0" borderId="62" xfId="0" applyFont="1" applyBorder="1" applyAlignment="1">
      <alignment/>
    </xf>
    <xf numFmtId="0" fontId="5" fillId="0" borderId="47" xfId="0" applyFont="1" applyBorder="1" applyAlignment="1">
      <alignment horizontal="center"/>
    </xf>
    <xf numFmtId="0" fontId="1" fillId="7" borderId="19" xfId="0" applyFont="1" applyFill="1" applyBorder="1" applyAlignment="1">
      <alignment/>
    </xf>
    <xf numFmtId="0" fontId="0" fillId="7" borderId="54" xfId="0" applyFont="1" applyFill="1" applyBorder="1" applyAlignment="1">
      <alignment horizontal="center"/>
    </xf>
    <xf numFmtId="0" fontId="0" fillId="7" borderId="54" xfId="0" applyFont="1" applyFill="1" applyBorder="1" applyAlignment="1">
      <alignment/>
    </xf>
    <xf numFmtId="0" fontId="1" fillId="10" borderId="19" xfId="0" applyFont="1" applyFill="1" applyBorder="1" applyAlignment="1">
      <alignment/>
    </xf>
    <xf numFmtId="0" fontId="0" fillId="10" borderId="54" xfId="0" applyFont="1" applyFill="1" applyBorder="1" applyAlignment="1">
      <alignment horizontal="center"/>
    </xf>
    <xf numFmtId="0" fontId="0" fillId="10" borderId="54" xfId="0" applyFont="1" applyFill="1" applyBorder="1" applyAlignment="1">
      <alignment/>
    </xf>
    <xf numFmtId="0" fontId="5" fillId="0" borderId="63" xfId="0" applyFont="1" applyBorder="1" applyAlignment="1">
      <alignment/>
    </xf>
    <xf numFmtId="0" fontId="0" fillId="0" borderId="0" xfId="0" applyBorder="1" applyAlignment="1">
      <alignment/>
    </xf>
    <xf numFmtId="0" fontId="1" fillId="7" borderId="0" xfId="0" applyFont="1" applyFill="1" applyBorder="1" applyAlignment="1">
      <alignment/>
    </xf>
    <xf numFmtId="0" fontId="0" fillId="7" borderId="0" xfId="0" applyFill="1" applyBorder="1" applyAlignment="1">
      <alignment/>
    </xf>
    <xf numFmtId="0" fontId="5" fillId="0" borderId="0" xfId="0" applyFont="1" applyAlignment="1">
      <alignment/>
    </xf>
    <xf numFmtId="0" fontId="0" fillId="0" borderId="2" xfId="0" applyBorder="1" applyAlignment="1">
      <alignment horizontal="center"/>
    </xf>
    <xf numFmtId="0" fontId="0" fillId="0" borderId="2" xfId="0" applyBorder="1" applyAlignment="1">
      <alignment horizontal="right"/>
    </xf>
    <xf numFmtId="0" fontId="5" fillId="0" borderId="2" xfId="0" applyFont="1" applyBorder="1" applyAlignment="1">
      <alignment horizontal="right"/>
    </xf>
    <xf numFmtId="0" fontId="5" fillId="0" borderId="2" xfId="0" applyFont="1" applyBorder="1" applyAlignment="1">
      <alignment/>
    </xf>
    <xf numFmtId="0" fontId="0" fillId="0" borderId="1" xfId="0" applyFont="1" applyBorder="1" applyAlignment="1">
      <alignment/>
    </xf>
    <xf numFmtId="0" fontId="5" fillId="0" borderId="1" xfId="0" applyFont="1" applyBorder="1" applyAlignment="1">
      <alignment horizontal="right"/>
    </xf>
    <xf numFmtId="0" fontId="0" fillId="0" borderId="2" xfId="0" applyFont="1" applyBorder="1" applyAlignment="1">
      <alignment/>
    </xf>
    <xf numFmtId="0" fontId="0" fillId="0" borderId="64" xfId="0" applyFont="1" applyBorder="1" applyAlignment="1">
      <alignment/>
    </xf>
    <xf numFmtId="0" fontId="0" fillId="0" borderId="65" xfId="0" applyFont="1" applyBorder="1" applyAlignment="1">
      <alignment/>
    </xf>
    <xf numFmtId="0" fontId="0" fillId="0" borderId="3" xfId="0" applyFont="1" applyBorder="1" applyAlignment="1">
      <alignment/>
    </xf>
    <xf numFmtId="0" fontId="0" fillId="0" borderId="24" xfId="0" applyFont="1" applyBorder="1" applyAlignment="1">
      <alignment/>
    </xf>
    <xf numFmtId="0" fontId="1" fillId="0" borderId="23" xfId="0" applyFont="1" applyBorder="1" applyAlignment="1">
      <alignment/>
    </xf>
    <xf numFmtId="0" fontId="0" fillId="0" borderId="66" xfId="0" applyBorder="1" applyAlignment="1">
      <alignment/>
    </xf>
    <xf numFmtId="0" fontId="0" fillId="0" borderId="67" xfId="0" applyBorder="1" applyAlignment="1">
      <alignment/>
    </xf>
    <xf numFmtId="0" fontId="0" fillId="0" borderId="66" xfId="0" applyFont="1" applyFill="1" applyBorder="1" applyAlignment="1">
      <alignment/>
    </xf>
    <xf numFmtId="0" fontId="0" fillId="0" borderId="67" xfId="0" applyFont="1" applyFill="1" applyBorder="1" applyAlignment="1">
      <alignment/>
    </xf>
    <xf numFmtId="0" fontId="0" fillId="0" borderId="64" xfId="0" applyBorder="1" applyAlignment="1">
      <alignment/>
    </xf>
    <xf numFmtId="0" fontId="0" fillId="0" borderId="0" xfId="0" applyFill="1" applyBorder="1" applyAlignment="1">
      <alignment/>
    </xf>
    <xf numFmtId="0" fontId="1" fillId="0" borderId="68" xfId="0" applyFont="1" applyBorder="1" applyAlignment="1">
      <alignment/>
    </xf>
    <xf numFmtId="0" fontId="0" fillId="0" borderId="69" xfId="0" applyBorder="1" applyAlignment="1">
      <alignment horizontal="right" shrinkToFit="1"/>
    </xf>
    <xf numFmtId="0" fontId="14" fillId="0" borderId="1" xfId="0" applyFont="1" applyBorder="1" applyAlignment="1">
      <alignment horizontal="right"/>
    </xf>
    <xf numFmtId="0" fontId="14" fillId="0" borderId="2" xfId="0" applyFont="1" applyBorder="1" applyAlignment="1">
      <alignment horizontal="right"/>
    </xf>
    <xf numFmtId="0" fontId="14" fillId="0" borderId="0" xfId="0" applyFont="1" applyAlignment="1">
      <alignment/>
    </xf>
    <xf numFmtId="0" fontId="14" fillId="0" borderId="2" xfId="0" applyFont="1" applyBorder="1" applyAlignment="1">
      <alignment/>
    </xf>
    <xf numFmtId="0" fontId="0" fillId="0" borderId="67" xfId="0" applyFill="1" applyBorder="1" applyAlignment="1">
      <alignment/>
    </xf>
    <xf numFmtId="0" fontId="0" fillId="0" borderId="70" xfId="0" applyBorder="1" applyAlignment="1">
      <alignment/>
    </xf>
    <xf numFmtId="0" fontId="0" fillId="0" borderId="71" xfId="0" applyBorder="1" applyAlignment="1">
      <alignment horizontal="center"/>
    </xf>
    <xf numFmtId="0" fontId="0" fillId="0" borderId="71" xfId="0" applyBorder="1" applyAlignment="1">
      <alignment/>
    </xf>
    <xf numFmtId="0" fontId="5" fillId="0" borderId="71" xfId="0" applyFont="1" applyBorder="1" applyAlignment="1">
      <alignment horizontal="right"/>
    </xf>
    <xf numFmtId="0" fontId="14" fillId="0" borderId="71" xfId="0" applyFont="1" applyBorder="1" applyAlignment="1">
      <alignment horizontal="right"/>
    </xf>
    <xf numFmtId="0" fontId="0" fillId="0" borderId="72" xfId="0" applyBorder="1" applyAlignment="1">
      <alignment/>
    </xf>
    <xf numFmtId="0" fontId="0" fillId="0" borderId="73" xfId="0" applyBorder="1" applyAlignment="1">
      <alignment/>
    </xf>
    <xf numFmtId="0" fontId="0" fillId="0" borderId="74" xfId="0" applyBorder="1" applyAlignment="1">
      <alignment horizontal="center"/>
    </xf>
    <xf numFmtId="0" fontId="0" fillId="0" borderId="74" xfId="0" applyBorder="1" applyAlignment="1">
      <alignment/>
    </xf>
    <xf numFmtId="0" fontId="5" fillId="0" borderId="74" xfId="0" applyFont="1" applyBorder="1" applyAlignment="1">
      <alignment horizontal="right"/>
    </xf>
    <xf numFmtId="0" fontId="14" fillId="0" borderId="74" xfId="0" applyFont="1" applyBorder="1" applyAlignment="1">
      <alignment horizontal="right"/>
    </xf>
    <xf numFmtId="0" fontId="0" fillId="0" borderId="75" xfId="0" applyBorder="1" applyAlignment="1">
      <alignment/>
    </xf>
    <xf numFmtId="0" fontId="0" fillId="0" borderId="72" xfId="0" applyFont="1" applyBorder="1" applyAlignment="1">
      <alignment/>
    </xf>
    <xf numFmtId="0" fontId="0" fillId="0" borderId="76" xfId="0" applyFont="1" applyBorder="1" applyAlignment="1">
      <alignment/>
    </xf>
    <xf numFmtId="0" fontId="0" fillId="0" borderId="77" xfId="0" applyFont="1" applyBorder="1" applyAlignment="1">
      <alignment/>
    </xf>
    <xf numFmtId="0" fontId="0" fillId="0" borderId="67" xfId="0" applyFont="1" applyBorder="1" applyAlignment="1">
      <alignment/>
    </xf>
    <xf numFmtId="0" fontId="5" fillId="0" borderId="27" xfId="0" applyFont="1" applyBorder="1" applyAlignment="1">
      <alignment/>
    </xf>
    <xf numFmtId="0" fontId="5" fillId="0" borderId="27" xfId="0" applyFont="1" applyBorder="1" applyAlignment="1">
      <alignment horizontal="center"/>
    </xf>
    <xf numFmtId="0" fontId="0" fillId="7" borderId="0" xfId="0" applyFill="1" applyAlignment="1">
      <alignment/>
    </xf>
    <xf numFmtId="0" fontId="13" fillId="0" borderId="54" xfId="0" applyFont="1" applyBorder="1" applyAlignment="1">
      <alignment horizontal="center"/>
    </xf>
    <xf numFmtId="3" fontId="0" fillId="0" borderId="0" xfId="0" applyNumberFormat="1" applyAlignment="1">
      <alignment/>
    </xf>
    <xf numFmtId="3" fontId="0" fillId="12" borderId="0" xfId="0" applyNumberFormat="1" applyFill="1" applyAlignment="1">
      <alignment/>
    </xf>
    <xf numFmtId="0" fontId="5" fillId="12" borderId="44" xfId="0" applyFont="1" applyFill="1" applyBorder="1" applyAlignment="1">
      <alignment/>
    </xf>
    <xf numFmtId="0" fontId="1" fillId="7" borderId="0" xfId="0" applyFont="1" applyFill="1" applyAlignment="1">
      <alignment/>
    </xf>
    <xf numFmtId="0" fontId="19" fillId="0" borderId="44" xfId="0" applyFont="1" applyBorder="1" applyAlignment="1">
      <alignment/>
    </xf>
    <xf numFmtId="0" fontId="21" fillId="0" borderId="0" xfId="0" applyFont="1" applyAlignment="1">
      <alignment/>
    </xf>
    <xf numFmtId="3" fontId="0" fillId="0" borderId="44" xfId="0" applyNumberFormat="1" applyBorder="1" applyAlignment="1">
      <alignment/>
    </xf>
    <xf numFmtId="3" fontId="0" fillId="12" borderId="44" xfId="0" applyNumberFormat="1" applyFill="1" applyBorder="1" applyAlignment="1">
      <alignment/>
    </xf>
    <xf numFmtId="0" fontId="5" fillId="0" borderId="44" xfId="0" applyFont="1" applyBorder="1" applyAlignment="1">
      <alignment/>
    </xf>
    <xf numFmtId="0" fontId="0" fillId="0" borderId="44" xfId="0" applyBorder="1" applyAlignment="1">
      <alignment horizontal="center"/>
    </xf>
    <xf numFmtId="3" fontId="0" fillId="0" borderId="45" xfId="0" applyNumberFormat="1" applyBorder="1" applyAlignment="1">
      <alignment/>
    </xf>
    <xf numFmtId="3" fontId="0" fillId="12" borderId="78" xfId="0" applyNumberFormat="1" applyFill="1" applyBorder="1" applyAlignment="1">
      <alignment/>
    </xf>
    <xf numFmtId="0" fontId="5" fillId="0" borderId="79" xfId="0" applyFont="1" applyBorder="1" applyAlignment="1">
      <alignment/>
    </xf>
    <xf numFmtId="0" fontId="3" fillId="0" borderId="2" xfId="0" applyFont="1" applyBorder="1" applyAlignment="1">
      <alignment/>
    </xf>
    <xf numFmtId="0" fontId="0" fillId="0" borderId="43" xfId="0" applyBorder="1" applyAlignment="1">
      <alignment/>
    </xf>
    <xf numFmtId="0" fontId="0" fillId="0" borderId="58" xfId="0" applyBorder="1" applyAlignment="1">
      <alignment/>
    </xf>
    <xf numFmtId="3" fontId="0" fillId="0" borderId="58" xfId="0" applyNumberFormat="1" applyBorder="1" applyAlignment="1">
      <alignment/>
    </xf>
    <xf numFmtId="3" fontId="0" fillId="12" borderId="58" xfId="0" applyNumberFormat="1" applyFill="1" applyBorder="1" applyAlignment="1">
      <alignment/>
    </xf>
    <xf numFmtId="0" fontId="0" fillId="0" borderId="58" xfId="0" applyBorder="1" applyAlignment="1">
      <alignment horizontal="center"/>
    </xf>
    <xf numFmtId="0" fontId="5" fillId="0" borderId="45" xfId="0" applyFont="1" applyBorder="1" applyAlignment="1">
      <alignment/>
    </xf>
    <xf numFmtId="0" fontId="5" fillId="0" borderId="80" xfId="0" applyFont="1" applyBorder="1" applyAlignment="1">
      <alignment/>
    </xf>
    <xf numFmtId="0" fontId="5" fillId="0" borderId="81" xfId="0" applyFont="1" applyBorder="1" applyAlignment="1">
      <alignment/>
    </xf>
    <xf numFmtId="0" fontId="3" fillId="0" borderId="81" xfId="0" applyFont="1" applyBorder="1" applyAlignment="1">
      <alignment/>
    </xf>
    <xf numFmtId="0" fontId="0" fillId="0" borderId="82" xfId="0" applyBorder="1" applyAlignment="1">
      <alignment/>
    </xf>
    <xf numFmtId="3" fontId="0" fillId="0" borderId="80" xfId="0" applyNumberFormat="1" applyBorder="1" applyAlignment="1">
      <alignment/>
    </xf>
    <xf numFmtId="3" fontId="0" fillId="12" borderId="83" xfId="0" applyNumberFormat="1" applyFill="1" applyBorder="1" applyAlignment="1">
      <alignment/>
    </xf>
    <xf numFmtId="0" fontId="5" fillId="0" borderId="84" xfId="0" applyFont="1" applyBorder="1" applyAlignment="1">
      <alignment/>
    </xf>
    <xf numFmtId="0" fontId="6" fillId="0" borderId="85" xfId="0" applyFont="1" applyBorder="1" applyAlignment="1">
      <alignment/>
    </xf>
    <xf numFmtId="0" fontId="18" fillId="0" borderId="85" xfId="0" applyFont="1" applyBorder="1" applyAlignment="1">
      <alignment/>
    </xf>
    <xf numFmtId="0" fontId="20" fillId="0" borderId="27" xfId="0" applyFont="1" applyBorder="1" applyAlignment="1">
      <alignment/>
    </xf>
    <xf numFmtId="3" fontId="20" fillId="0" borderId="27" xfId="0" applyNumberFormat="1" applyFont="1" applyBorder="1" applyAlignment="1">
      <alignment/>
    </xf>
    <xf numFmtId="0" fontId="20" fillId="0" borderId="54" xfId="0" applyFont="1" applyBorder="1" applyAlignment="1">
      <alignment/>
    </xf>
    <xf numFmtId="0" fontId="21" fillId="0" borderId="27" xfId="0" applyFont="1" applyBorder="1" applyAlignment="1">
      <alignment/>
    </xf>
    <xf numFmtId="0" fontId="3" fillId="0" borderId="27" xfId="0" applyFont="1" applyBorder="1" applyAlignment="1">
      <alignment/>
    </xf>
    <xf numFmtId="0" fontId="21" fillId="0" borderId="27" xfId="0" applyFont="1" applyBorder="1" applyAlignment="1">
      <alignment horizontal="center"/>
    </xf>
    <xf numFmtId="0" fontId="5" fillId="0" borderId="1" xfId="0" applyFont="1" applyBorder="1" applyAlignment="1">
      <alignment/>
    </xf>
    <xf numFmtId="0" fontId="3" fillId="0" borderId="1" xfId="0" applyFont="1" applyBorder="1" applyAlignment="1">
      <alignment/>
    </xf>
    <xf numFmtId="0" fontId="0" fillId="0" borderId="81" xfId="0" applyBorder="1" applyAlignment="1">
      <alignment/>
    </xf>
    <xf numFmtId="0" fontId="0" fillId="0" borderId="59" xfId="0" applyBorder="1" applyAlignment="1">
      <alignment/>
    </xf>
    <xf numFmtId="0" fontId="0" fillId="0" borderId="60" xfId="0" applyBorder="1" applyAlignment="1">
      <alignment/>
    </xf>
    <xf numFmtId="3" fontId="0" fillId="0" borderId="60" xfId="0" applyNumberFormat="1" applyBorder="1" applyAlignment="1">
      <alignment/>
    </xf>
    <xf numFmtId="0" fontId="0" fillId="0" borderId="56" xfId="0" applyBorder="1" applyAlignment="1">
      <alignment/>
    </xf>
    <xf numFmtId="0" fontId="0" fillId="0" borderId="57" xfId="0" applyBorder="1" applyAlignment="1">
      <alignment/>
    </xf>
    <xf numFmtId="0" fontId="0" fillId="0" borderId="60" xfId="0" applyBorder="1" applyAlignment="1">
      <alignment horizontal="center"/>
    </xf>
    <xf numFmtId="0" fontId="0" fillId="0" borderId="86" xfId="0" applyBorder="1" applyAlignment="1">
      <alignment/>
    </xf>
    <xf numFmtId="0" fontId="0" fillId="0" borderId="87" xfId="0" applyBorder="1" applyAlignment="1">
      <alignment/>
    </xf>
    <xf numFmtId="0" fontId="6" fillId="7" borderId="1" xfId="0" applyFont="1" applyFill="1" applyBorder="1" applyAlignment="1">
      <alignment/>
    </xf>
    <xf numFmtId="0" fontId="4" fillId="7" borderId="1" xfId="0" applyFont="1" applyFill="1" applyBorder="1" applyAlignment="1">
      <alignment/>
    </xf>
    <xf numFmtId="3" fontId="0" fillId="12" borderId="2" xfId="0" applyNumberFormat="1" applyFill="1" applyBorder="1" applyAlignment="1">
      <alignment/>
    </xf>
    <xf numFmtId="0" fontId="5" fillId="0" borderId="2" xfId="0" applyFont="1" applyFill="1" applyBorder="1" applyAlignment="1">
      <alignment/>
    </xf>
    <xf numFmtId="9" fontId="15" fillId="0" borderId="2" xfId="0" applyNumberFormat="1" applyFont="1" applyFill="1" applyBorder="1" applyAlignment="1">
      <alignment/>
    </xf>
    <xf numFmtId="3" fontId="0" fillId="12" borderId="81" xfId="0" applyNumberFormat="1" applyFill="1" applyBorder="1" applyAlignment="1">
      <alignment/>
    </xf>
    <xf numFmtId="0" fontId="1" fillId="7" borderId="88" xfId="0" applyFont="1" applyFill="1" applyBorder="1" applyAlignment="1">
      <alignment/>
    </xf>
    <xf numFmtId="0" fontId="1" fillId="7" borderId="89" xfId="0" applyFont="1" applyFill="1" applyBorder="1" applyAlignment="1">
      <alignment/>
    </xf>
    <xf numFmtId="0" fontId="6" fillId="7" borderId="89" xfId="0" applyFont="1" applyFill="1" applyBorder="1" applyAlignment="1">
      <alignment/>
    </xf>
    <xf numFmtId="0" fontId="4" fillId="7" borderId="89" xfId="0" applyFont="1" applyFill="1" applyBorder="1" applyAlignment="1">
      <alignment/>
    </xf>
    <xf numFmtId="0" fontId="3" fillId="0" borderId="89" xfId="0" applyFont="1" applyBorder="1" applyAlignment="1">
      <alignment/>
    </xf>
    <xf numFmtId="0" fontId="1" fillId="7" borderId="89" xfId="0" applyFont="1" applyFill="1" applyBorder="1" applyAlignment="1">
      <alignment horizontal="center"/>
    </xf>
    <xf numFmtId="0" fontId="0" fillId="7" borderId="89" xfId="0" applyFill="1" applyBorder="1" applyAlignment="1">
      <alignment/>
    </xf>
    <xf numFmtId="0" fontId="1" fillId="7" borderId="90" xfId="0" applyFont="1" applyFill="1" applyBorder="1" applyAlignment="1">
      <alignment/>
    </xf>
    <xf numFmtId="0" fontId="1" fillId="7" borderId="91" xfId="0" applyFont="1" applyFill="1" applyBorder="1" applyAlignment="1">
      <alignment/>
    </xf>
    <xf numFmtId="0" fontId="1" fillId="7" borderId="1" xfId="0" applyFont="1" applyFill="1" applyBorder="1" applyAlignment="1">
      <alignment/>
    </xf>
    <xf numFmtId="0" fontId="1" fillId="7" borderId="1" xfId="0" applyFont="1" applyFill="1" applyBorder="1" applyAlignment="1">
      <alignment horizontal="center"/>
    </xf>
    <xf numFmtId="0" fontId="0" fillId="7" borderId="1" xfId="0" applyFill="1" applyBorder="1" applyAlignment="1">
      <alignment/>
    </xf>
    <xf numFmtId="0" fontId="1" fillId="7" borderId="92" xfId="0" applyFont="1" applyFill="1" applyBorder="1" applyAlignment="1">
      <alignment/>
    </xf>
    <xf numFmtId="0" fontId="5" fillId="7" borderId="1" xfId="0" applyFont="1" applyFill="1" applyBorder="1" applyAlignment="1">
      <alignment/>
    </xf>
    <xf numFmtId="0" fontId="3" fillId="7" borderId="1" xfId="0" applyFont="1" applyFill="1" applyBorder="1" applyAlignment="1">
      <alignment/>
    </xf>
    <xf numFmtId="0" fontId="0" fillId="7" borderId="1" xfId="0" applyFill="1" applyBorder="1" applyAlignment="1">
      <alignment horizontal="center"/>
    </xf>
    <xf numFmtId="0" fontId="0" fillId="7" borderId="92" xfId="0" applyFill="1" applyBorder="1" applyAlignment="1">
      <alignment/>
    </xf>
    <xf numFmtId="168" fontId="0" fillId="0" borderId="44" xfId="0" applyNumberFormat="1" applyBorder="1" applyAlignment="1">
      <alignment/>
    </xf>
    <xf numFmtId="0" fontId="6" fillId="0" borderId="45" xfId="0" applyFont="1" applyBorder="1" applyAlignment="1">
      <alignment/>
    </xf>
    <xf numFmtId="3" fontId="0" fillId="12" borderId="93" xfId="0" applyNumberFormat="1" applyFill="1" applyBorder="1" applyAlignment="1">
      <alignment/>
    </xf>
    <xf numFmtId="3" fontId="0" fillId="12" borderId="45" xfId="0" applyNumberFormat="1" applyFill="1" applyBorder="1" applyAlignment="1">
      <alignment/>
    </xf>
    <xf numFmtId="3" fontId="0" fillId="12" borderId="80" xfId="0" applyNumberFormat="1" applyFill="1" applyBorder="1" applyAlignment="1">
      <alignment/>
    </xf>
    <xf numFmtId="0" fontId="1" fillId="7" borderId="26" xfId="0" applyFont="1" applyFill="1" applyBorder="1" applyAlignment="1">
      <alignment/>
    </xf>
    <xf numFmtId="0" fontId="1" fillId="7" borderId="61" xfId="0" applyFont="1" applyFill="1" applyBorder="1" applyAlignment="1">
      <alignment horizontal="center"/>
    </xf>
    <xf numFmtId="3" fontId="22" fillId="7" borderId="94" xfId="0" applyNumberFormat="1" applyFont="1" applyFill="1" applyBorder="1" applyAlignment="1">
      <alignment horizontal="center"/>
    </xf>
    <xf numFmtId="0" fontId="6" fillId="7" borderId="61" xfId="0" applyFont="1" applyFill="1" applyBorder="1" applyAlignment="1">
      <alignment/>
    </xf>
    <xf numFmtId="0" fontId="4" fillId="7" borderId="61" xfId="0" applyFont="1" applyFill="1" applyBorder="1" applyAlignment="1">
      <alignment/>
    </xf>
    <xf numFmtId="0" fontId="1" fillId="7" borderId="61" xfId="0" applyFont="1" applyFill="1" applyBorder="1" applyAlignment="1">
      <alignment/>
    </xf>
    <xf numFmtId="0" fontId="1" fillId="7" borderId="20" xfId="0" applyFont="1" applyFill="1" applyBorder="1" applyAlignment="1">
      <alignment horizontal="center"/>
    </xf>
    <xf numFmtId="0" fontId="1" fillId="7" borderId="22" xfId="0" applyFont="1" applyFill="1" applyBorder="1" applyAlignment="1">
      <alignment/>
    </xf>
    <xf numFmtId="0" fontId="6" fillId="7" borderId="0" xfId="0" applyFont="1" applyFill="1" applyBorder="1" applyAlignment="1">
      <alignment/>
    </xf>
    <xf numFmtId="0" fontId="4" fillId="7" borderId="0" xfId="0" applyFont="1" applyFill="1" applyBorder="1" applyAlignment="1">
      <alignment/>
    </xf>
    <xf numFmtId="0" fontId="1" fillId="7" borderId="0" xfId="0" applyFont="1" applyFill="1" applyBorder="1" applyAlignment="1">
      <alignment horizontal="center"/>
    </xf>
    <xf numFmtId="0" fontId="1" fillId="7" borderId="21" xfId="0" applyFont="1" applyFill="1" applyBorder="1" applyAlignment="1">
      <alignment/>
    </xf>
    <xf numFmtId="0" fontId="20" fillId="0" borderId="19" xfId="0" applyFont="1" applyBorder="1" applyAlignment="1">
      <alignment/>
    </xf>
    <xf numFmtId="0" fontId="0" fillId="0" borderId="95" xfId="0" applyBorder="1" applyAlignment="1">
      <alignment/>
    </xf>
    <xf numFmtId="9" fontId="3" fillId="0" borderId="0" xfId="0" applyNumberFormat="1" applyFont="1" applyBorder="1" applyAlignment="1">
      <alignment/>
    </xf>
    <xf numFmtId="0" fontId="0" fillId="0" borderId="96" xfId="0" applyBorder="1" applyAlignment="1">
      <alignment/>
    </xf>
    <xf numFmtId="0" fontId="5" fillId="7" borderId="0" xfId="0" applyFont="1" applyFill="1" applyBorder="1" applyAlignment="1">
      <alignment/>
    </xf>
    <xf numFmtId="0" fontId="3" fillId="7" borderId="0" xfId="0" applyFont="1" applyFill="1" applyBorder="1" applyAlignment="1">
      <alignment/>
    </xf>
    <xf numFmtId="0" fontId="0" fillId="7" borderId="0" xfId="0" applyFill="1" applyBorder="1" applyAlignment="1">
      <alignment horizontal="center"/>
    </xf>
    <xf numFmtId="0" fontId="0" fillId="7" borderId="21" xfId="0" applyFill="1" applyBorder="1" applyAlignment="1">
      <alignment/>
    </xf>
    <xf numFmtId="0" fontId="6" fillId="0" borderId="63" xfId="0" applyFont="1" applyBorder="1" applyAlignment="1">
      <alignment/>
    </xf>
    <xf numFmtId="0" fontId="6" fillId="0" borderId="97" xfId="0" applyFont="1" applyBorder="1" applyAlignment="1">
      <alignment/>
    </xf>
    <xf numFmtId="3" fontId="6" fillId="0" borderId="97" xfId="0" applyNumberFormat="1" applyFont="1" applyBorder="1" applyAlignment="1">
      <alignment/>
    </xf>
    <xf numFmtId="3" fontId="6" fillId="0" borderId="97" xfId="0" applyNumberFormat="1" applyFont="1" applyBorder="1" applyAlignment="1">
      <alignment horizontal="center" wrapText="1"/>
    </xf>
    <xf numFmtId="3" fontId="6" fillId="0" borderId="97" xfId="0" applyNumberFormat="1" applyFont="1" applyBorder="1" applyAlignment="1">
      <alignment horizontal="center"/>
    </xf>
    <xf numFmtId="3" fontId="6" fillId="12" borderId="97" xfId="0" applyNumberFormat="1" applyFont="1" applyFill="1" applyBorder="1" applyAlignment="1">
      <alignment/>
    </xf>
    <xf numFmtId="0" fontId="6" fillId="0" borderId="98" xfId="0" applyFont="1" applyBorder="1" applyAlignment="1">
      <alignment/>
    </xf>
    <xf numFmtId="0" fontId="6" fillId="0" borderId="99" xfId="0" applyFont="1" applyBorder="1" applyAlignment="1">
      <alignment horizontal="center"/>
    </xf>
    <xf numFmtId="3" fontId="6" fillId="0" borderId="99" xfId="0" applyNumberFormat="1" applyFont="1" applyBorder="1" applyAlignment="1">
      <alignment horizontal="center"/>
    </xf>
    <xf numFmtId="0" fontId="1" fillId="0" borderId="100" xfId="0" applyFont="1" applyBorder="1" applyAlignment="1">
      <alignment/>
    </xf>
    <xf numFmtId="0" fontId="6" fillId="0" borderId="61" xfId="0" applyFont="1" applyBorder="1" applyAlignment="1">
      <alignment/>
    </xf>
    <xf numFmtId="0" fontId="18" fillId="0" borderId="61" xfId="0" applyFont="1" applyBorder="1" applyAlignment="1">
      <alignment/>
    </xf>
    <xf numFmtId="0" fontId="15" fillId="0" borderId="61" xfId="0" applyFont="1" applyBorder="1" applyAlignment="1">
      <alignment wrapText="1"/>
    </xf>
    <xf numFmtId="0" fontId="6" fillId="0" borderId="101" xfId="0" applyFont="1" applyBorder="1" applyAlignment="1">
      <alignment/>
    </xf>
    <xf numFmtId="0" fontId="6" fillId="0" borderId="102" xfId="0" applyFont="1" applyBorder="1" applyAlignment="1">
      <alignment/>
    </xf>
    <xf numFmtId="0" fontId="6" fillId="0" borderId="103" xfId="0" applyFont="1" applyBorder="1" applyAlignment="1">
      <alignment/>
    </xf>
    <xf numFmtId="0" fontId="6" fillId="0" borderId="97" xfId="0" applyFont="1" applyBorder="1" applyAlignment="1">
      <alignment horizontal="center" wrapText="1"/>
    </xf>
    <xf numFmtId="0" fontId="6" fillId="0" borderId="97" xfId="0" applyFont="1" applyBorder="1" applyAlignment="1">
      <alignment horizontal="center"/>
    </xf>
    <xf numFmtId="0" fontId="6" fillId="0" borderId="104" xfId="0" applyFont="1" applyBorder="1" applyAlignment="1">
      <alignment horizontal="center"/>
    </xf>
    <xf numFmtId="0" fontId="6" fillId="0" borderId="105" xfId="0" applyFont="1" applyBorder="1" applyAlignment="1">
      <alignment horizontal="center"/>
    </xf>
    <xf numFmtId="0" fontId="0" fillId="0" borderId="106" xfId="0" applyBorder="1" applyAlignment="1">
      <alignment/>
    </xf>
    <xf numFmtId="3" fontId="20" fillId="0" borderId="54" xfId="0" applyNumberFormat="1" applyFont="1" applyFill="1" applyBorder="1" applyAlignment="1">
      <alignment horizontal="center"/>
    </xf>
    <xf numFmtId="0" fontId="4" fillId="0" borderId="44" xfId="0" applyFont="1" applyBorder="1" applyAlignment="1">
      <alignment/>
    </xf>
    <xf numFmtId="0" fontId="1" fillId="7" borderId="107" xfId="0" applyFont="1" applyFill="1" applyBorder="1" applyAlignment="1">
      <alignment/>
    </xf>
    <xf numFmtId="0" fontId="0" fillId="0" borderId="89" xfId="0" applyBorder="1" applyAlignment="1">
      <alignment/>
    </xf>
    <xf numFmtId="169" fontId="6" fillId="0" borderId="45" xfId="0" applyNumberFormat="1" applyFont="1" applyBorder="1" applyAlignment="1">
      <alignment/>
    </xf>
    <xf numFmtId="169" fontId="6" fillId="0" borderId="43" xfId="0" applyNumberFormat="1" applyFont="1" applyBorder="1" applyAlignment="1">
      <alignment/>
    </xf>
    <xf numFmtId="49" fontId="6" fillId="0" borderId="61" xfId="0" applyNumberFormat="1" applyFont="1" applyBorder="1" applyAlignment="1">
      <alignment/>
    </xf>
    <xf numFmtId="49" fontId="6" fillId="0" borderId="85" xfId="0" applyNumberFormat="1" applyFont="1" applyBorder="1" applyAlignment="1">
      <alignment/>
    </xf>
    <xf numFmtId="49" fontId="6" fillId="7" borderId="61" xfId="0" applyNumberFormat="1" applyFont="1" applyFill="1" applyBorder="1" applyAlignment="1">
      <alignment/>
    </xf>
    <xf numFmtId="49" fontId="5" fillId="0" borderId="2" xfId="0" applyNumberFormat="1" applyFont="1" applyBorder="1" applyAlignment="1">
      <alignment/>
    </xf>
    <xf numFmtId="49" fontId="5" fillId="0" borderId="81" xfId="0" applyNumberFormat="1" applyFont="1" applyBorder="1" applyAlignment="1">
      <alignment/>
    </xf>
    <xf numFmtId="49" fontId="6" fillId="7" borderId="0" xfId="0" applyNumberFormat="1" applyFont="1" applyFill="1" applyBorder="1" applyAlignment="1">
      <alignment/>
    </xf>
    <xf numFmtId="49" fontId="20" fillId="0" borderId="54" xfId="0" applyNumberFormat="1" applyFont="1" applyBorder="1" applyAlignment="1">
      <alignment/>
    </xf>
    <xf numFmtId="49" fontId="5" fillId="0" borderId="1" xfId="0" applyNumberFormat="1" applyFont="1" applyBorder="1" applyAlignment="1">
      <alignment/>
    </xf>
    <xf numFmtId="49" fontId="5" fillId="7" borderId="0" xfId="0" applyNumberFormat="1" applyFont="1" applyFill="1" applyBorder="1" applyAlignment="1">
      <alignment/>
    </xf>
    <xf numFmtId="49" fontId="6" fillId="7" borderId="89" xfId="0" applyNumberFormat="1" applyFont="1" applyFill="1" applyBorder="1" applyAlignment="1">
      <alignment/>
    </xf>
    <xf numFmtId="49" fontId="6" fillId="7" borderId="1" xfId="0" applyNumberFormat="1" applyFont="1" applyFill="1" applyBorder="1" applyAlignment="1">
      <alignment/>
    </xf>
    <xf numFmtId="49" fontId="5" fillId="7" borderId="1" xfId="0" applyNumberFormat="1" applyFont="1" applyFill="1" applyBorder="1" applyAlignment="1">
      <alignment/>
    </xf>
    <xf numFmtId="49" fontId="6" fillId="0" borderId="44" xfId="0" applyNumberFormat="1" applyFont="1" applyBorder="1" applyAlignment="1">
      <alignment/>
    </xf>
    <xf numFmtId="49" fontId="5" fillId="0" borderId="0" xfId="0" applyNumberFormat="1" applyFont="1" applyAlignment="1">
      <alignment/>
    </xf>
    <xf numFmtId="0" fontId="0" fillId="0" borderId="44" xfId="0" applyFont="1" applyBorder="1" applyAlignment="1">
      <alignment/>
    </xf>
    <xf numFmtId="0" fontId="0" fillId="0" borderId="86" xfId="0" applyFont="1" applyBorder="1" applyAlignment="1">
      <alignment/>
    </xf>
    <xf numFmtId="49" fontId="5" fillId="0" borderId="44" xfId="0" applyNumberFormat="1" applyFont="1" applyBorder="1" applyAlignment="1">
      <alignment/>
    </xf>
    <xf numFmtId="0" fontId="3" fillId="0" borderId="44" xfId="0" applyFont="1" applyBorder="1" applyAlignment="1">
      <alignment horizontal="center"/>
    </xf>
    <xf numFmtId="0" fontId="0" fillId="0" borderId="56" xfId="0" applyFont="1" applyFill="1" applyBorder="1" applyAlignment="1">
      <alignment/>
    </xf>
    <xf numFmtId="0" fontId="3" fillId="0" borderId="43" xfId="0" applyFont="1" applyBorder="1" applyAlignment="1">
      <alignment horizontal="center"/>
    </xf>
    <xf numFmtId="0" fontId="0" fillId="0" borderId="57" xfId="0" applyFont="1" applyFill="1" applyBorder="1" applyAlignment="1">
      <alignment/>
    </xf>
    <xf numFmtId="0" fontId="3" fillId="0" borderId="82" xfId="0" applyFont="1" applyBorder="1" applyAlignment="1">
      <alignment horizontal="center"/>
    </xf>
    <xf numFmtId="0" fontId="0" fillId="0" borderId="58" xfId="0" applyFont="1" applyBorder="1" applyAlignment="1">
      <alignment/>
    </xf>
    <xf numFmtId="0" fontId="0" fillId="0" borderId="87" xfId="0" applyFont="1" applyBorder="1" applyAlignment="1">
      <alignment/>
    </xf>
    <xf numFmtId="3" fontId="0" fillId="0" borderId="44" xfId="0" applyNumberFormat="1" applyFont="1" applyBorder="1" applyAlignment="1">
      <alignment/>
    </xf>
    <xf numFmtId="3" fontId="0" fillId="12" borderId="44" xfId="0" applyNumberFormat="1" applyFont="1" applyFill="1" applyBorder="1" applyAlignment="1">
      <alignment horizontal="center"/>
    </xf>
    <xf numFmtId="3" fontId="5" fillId="0" borderId="44" xfId="0" applyNumberFormat="1" applyFont="1" applyBorder="1" applyAlignment="1">
      <alignment horizontal="center"/>
    </xf>
    <xf numFmtId="49" fontId="5" fillId="0" borderId="44" xfId="0" applyNumberFormat="1" applyFont="1" applyBorder="1" applyAlignment="1">
      <alignment horizontal="center"/>
    </xf>
    <xf numFmtId="0" fontId="15" fillId="0" borderId="44" xfId="0" applyFont="1" applyBorder="1" applyAlignment="1">
      <alignment horizontal="center"/>
    </xf>
    <xf numFmtId="0" fontId="0" fillId="0" borderId="44" xfId="0" applyFont="1" applyFill="1" applyBorder="1" applyAlignment="1">
      <alignment/>
    </xf>
    <xf numFmtId="3" fontId="0" fillId="12" borderId="44" xfId="0" applyNumberFormat="1" applyFill="1" applyBorder="1" applyAlignment="1">
      <alignment horizontal="center"/>
    </xf>
    <xf numFmtId="0" fontId="0" fillId="0" borderId="58" xfId="0" applyFont="1" applyFill="1" applyBorder="1" applyAlignment="1">
      <alignment/>
    </xf>
    <xf numFmtId="3" fontId="5" fillId="0" borderId="58" xfId="0" applyNumberFormat="1" applyFont="1" applyBorder="1" applyAlignment="1">
      <alignment horizontal="center"/>
    </xf>
    <xf numFmtId="3" fontId="0" fillId="12" borderId="58" xfId="0" applyNumberFormat="1" applyFill="1" applyBorder="1" applyAlignment="1">
      <alignment horizontal="center"/>
    </xf>
    <xf numFmtId="49" fontId="5" fillId="0" borderId="58" xfId="0" applyNumberFormat="1" applyFont="1" applyBorder="1" applyAlignment="1">
      <alignment horizontal="center"/>
    </xf>
    <xf numFmtId="0" fontId="15" fillId="0" borderId="58" xfId="0" applyFont="1" applyBorder="1" applyAlignment="1">
      <alignment horizontal="center"/>
    </xf>
    <xf numFmtId="3" fontId="24" fillId="7" borderId="0" xfId="0" applyNumberFormat="1" applyFont="1" applyFill="1" applyAlignment="1">
      <alignment horizontal="center"/>
    </xf>
    <xf numFmtId="0" fontId="1" fillId="7" borderId="11" xfId="0" applyFont="1" applyFill="1" applyBorder="1" applyAlignment="1">
      <alignment/>
    </xf>
    <xf numFmtId="0" fontId="6" fillId="7" borderId="27" xfId="0" applyFont="1" applyFill="1" applyBorder="1" applyAlignment="1">
      <alignment horizontal="center"/>
    </xf>
    <xf numFmtId="3" fontId="6" fillId="7" borderId="27" xfId="0" applyNumberFormat="1" applyFont="1" applyFill="1" applyBorder="1" applyAlignment="1">
      <alignment horizontal="center"/>
    </xf>
    <xf numFmtId="3" fontId="23" fillId="7" borderId="27" xfId="0" applyNumberFormat="1" applyFont="1" applyFill="1" applyBorder="1" applyAlignment="1">
      <alignment horizontal="center"/>
    </xf>
    <xf numFmtId="49" fontId="6" fillId="7" borderId="27" xfId="0" applyNumberFormat="1" applyFont="1" applyFill="1" applyBorder="1" applyAlignment="1">
      <alignment horizontal="center"/>
    </xf>
    <xf numFmtId="0" fontId="18" fillId="7" borderId="27" xfId="0" applyFont="1" applyFill="1" applyBorder="1" applyAlignment="1">
      <alignment horizontal="center"/>
    </xf>
    <xf numFmtId="0" fontId="0" fillId="7" borderId="27" xfId="0" applyFill="1" applyBorder="1" applyAlignment="1">
      <alignment horizontal="center"/>
    </xf>
    <xf numFmtId="0" fontId="1" fillId="7" borderId="27" xfId="0" applyFont="1" applyFill="1" applyBorder="1" applyAlignment="1">
      <alignment horizontal="center"/>
    </xf>
    <xf numFmtId="0" fontId="1" fillId="7" borderId="95" xfId="0" applyFont="1" applyFill="1" applyBorder="1" applyAlignment="1">
      <alignment horizontal="center"/>
    </xf>
    <xf numFmtId="0" fontId="0" fillId="7" borderId="95" xfId="0" applyFill="1" applyBorder="1" applyAlignment="1">
      <alignment/>
    </xf>
    <xf numFmtId="0" fontId="0" fillId="0" borderId="59" xfId="0" applyFont="1" applyFill="1" applyBorder="1" applyAlignment="1">
      <alignment/>
    </xf>
    <xf numFmtId="0" fontId="0" fillId="0" borderId="60" xfId="0" applyFont="1" applyFill="1" applyBorder="1" applyAlignment="1">
      <alignment/>
    </xf>
    <xf numFmtId="3" fontId="0" fillId="0" borderId="60" xfId="0" applyNumberFormat="1" applyBorder="1" applyAlignment="1">
      <alignment horizontal="center"/>
    </xf>
    <xf numFmtId="3" fontId="0" fillId="12" borderId="60" xfId="0" applyNumberFormat="1" applyFill="1" applyBorder="1" applyAlignment="1">
      <alignment horizontal="center"/>
    </xf>
    <xf numFmtId="49" fontId="5" fillId="0" borderId="60" xfId="0" applyNumberFormat="1" applyFont="1" applyBorder="1" applyAlignment="1">
      <alignment horizontal="center"/>
    </xf>
    <xf numFmtId="3" fontId="0" fillId="0" borderId="44" xfId="0" applyNumberFormat="1" applyBorder="1" applyAlignment="1">
      <alignment horizontal="center"/>
    </xf>
    <xf numFmtId="3" fontId="0" fillId="0" borderId="58" xfId="0" applyNumberFormat="1" applyBorder="1" applyAlignment="1">
      <alignment horizontal="center"/>
    </xf>
    <xf numFmtId="0" fontId="14" fillId="0" borderId="89" xfId="0" applyFont="1" applyBorder="1" applyAlignment="1">
      <alignment/>
    </xf>
    <xf numFmtId="49" fontId="14" fillId="0" borderId="45" xfId="0" applyNumberFormat="1" applyFont="1" applyBorder="1" applyAlignment="1">
      <alignment/>
    </xf>
    <xf numFmtId="0" fontId="14" fillId="0" borderId="81" xfId="0" applyFont="1" applyBorder="1" applyAlignment="1">
      <alignment/>
    </xf>
    <xf numFmtId="0" fontId="6" fillId="7" borderId="61" xfId="0" applyFont="1" applyFill="1" applyBorder="1" applyAlignment="1">
      <alignment horizontal="center"/>
    </xf>
    <xf numFmtId="3" fontId="6" fillId="7" borderId="61" xfId="0" applyNumberFormat="1" applyFont="1" applyFill="1" applyBorder="1" applyAlignment="1">
      <alignment horizontal="center"/>
    </xf>
    <xf numFmtId="49" fontId="6" fillId="7" borderId="61" xfId="0" applyNumberFormat="1" applyFont="1" applyFill="1" applyBorder="1" applyAlignment="1">
      <alignment horizontal="center"/>
    </xf>
    <xf numFmtId="0" fontId="18" fillId="7" borderId="61" xfId="0" applyFont="1" applyFill="1" applyBorder="1" applyAlignment="1">
      <alignment horizontal="center"/>
    </xf>
    <xf numFmtId="0" fontId="3" fillId="0" borderId="58" xfId="0" applyFont="1" applyBorder="1" applyAlignment="1">
      <alignment horizontal="center"/>
    </xf>
    <xf numFmtId="0" fontId="3" fillId="0" borderId="40" xfId="0" applyFont="1" applyBorder="1" applyAlignment="1">
      <alignment horizontal="center"/>
    </xf>
    <xf numFmtId="0" fontId="0" fillId="0" borderId="41" xfId="0" applyFont="1" applyBorder="1" applyAlignment="1">
      <alignment/>
    </xf>
    <xf numFmtId="0" fontId="0" fillId="0" borderId="108" xfId="0" applyFont="1" applyBorder="1" applyAlignment="1">
      <alignment/>
    </xf>
    <xf numFmtId="0" fontId="6" fillId="7" borderId="95" xfId="0" applyFont="1" applyFill="1" applyBorder="1" applyAlignment="1">
      <alignment horizontal="center"/>
    </xf>
    <xf numFmtId="3" fontId="24" fillId="7" borderId="27" xfId="0" applyNumberFormat="1" applyFont="1" applyFill="1" applyBorder="1" applyAlignment="1">
      <alignment horizontal="center"/>
    </xf>
    <xf numFmtId="3" fontId="5" fillId="0" borderId="60" xfId="0" applyNumberFormat="1" applyFont="1" applyBorder="1" applyAlignment="1">
      <alignment horizontal="center"/>
    </xf>
    <xf numFmtId="0" fontId="3" fillId="0" borderId="60" xfId="0" applyFont="1" applyBorder="1" applyAlignment="1">
      <alignment horizontal="center"/>
    </xf>
    <xf numFmtId="0" fontId="5" fillId="0" borderId="60" xfId="0" applyFont="1" applyFill="1" applyBorder="1" applyAlignment="1">
      <alignment horizontal="center"/>
    </xf>
    <xf numFmtId="0" fontId="5" fillId="0" borderId="44" xfId="0" applyFont="1" applyFill="1" applyBorder="1" applyAlignment="1">
      <alignment horizontal="center"/>
    </xf>
    <xf numFmtId="0" fontId="5" fillId="0" borderId="58" xfId="0" applyFont="1" applyFill="1" applyBorder="1" applyAlignment="1">
      <alignment horizontal="center"/>
    </xf>
    <xf numFmtId="3" fontId="14" fillId="0" borderId="44" xfId="0" applyNumberFormat="1" applyFont="1" applyBorder="1" applyAlignment="1">
      <alignment horizontal="center"/>
    </xf>
    <xf numFmtId="0" fontId="14" fillId="0" borderId="44" xfId="0" applyFont="1" applyBorder="1" applyAlignment="1">
      <alignment horizontal="center"/>
    </xf>
    <xf numFmtId="3" fontId="14" fillId="0" borderId="58" xfId="0" applyNumberFormat="1" applyFont="1" applyBorder="1" applyAlignment="1">
      <alignment horizontal="center"/>
    </xf>
    <xf numFmtId="0" fontId="25" fillId="0" borderId="0" xfId="0" applyFont="1" applyAlignment="1">
      <alignment/>
    </xf>
    <xf numFmtId="49" fontId="25" fillId="0" borderId="59" xfId="0" applyNumberFormat="1" applyFont="1" applyFill="1" applyBorder="1" applyAlignment="1">
      <alignment/>
    </xf>
    <xf numFmtId="0" fontId="25" fillId="0" borderId="60" xfId="0" applyFont="1" applyBorder="1" applyAlignment="1">
      <alignment horizontal="center"/>
    </xf>
    <xf numFmtId="0" fontId="25" fillId="0" borderId="60" xfId="0" applyFont="1" applyBorder="1" applyAlignment="1">
      <alignment/>
    </xf>
    <xf numFmtId="0" fontId="25" fillId="12" borderId="60" xfId="0" applyFont="1" applyFill="1" applyBorder="1" applyAlignment="1">
      <alignment horizontal="center"/>
    </xf>
    <xf numFmtId="0" fontId="25" fillId="0" borderId="60" xfId="0" applyFont="1" applyBorder="1" applyAlignment="1">
      <alignment horizontal="right"/>
    </xf>
    <xf numFmtId="3" fontId="0" fillId="0" borderId="96" xfId="0" applyNumberFormat="1" applyFont="1" applyBorder="1" applyAlignment="1">
      <alignment/>
    </xf>
    <xf numFmtId="49" fontId="25" fillId="0" borderId="56" xfId="0" applyNumberFormat="1" applyFont="1" applyFill="1" applyBorder="1" applyAlignment="1">
      <alignment/>
    </xf>
    <xf numFmtId="0" fontId="25" fillId="0" borderId="44" xfId="0" applyFont="1" applyBorder="1" applyAlignment="1">
      <alignment horizontal="center"/>
    </xf>
    <xf numFmtId="0" fontId="25" fillId="0" borderId="44" xfId="0" applyFont="1" applyBorder="1" applyAlignment="1">
      <alignment/>
    </xf>
    <xf numFmtId="0" fontId="25" fillId="12" borderId="44" xfId="0" applyFont="1" applyFill="1" applyBorder="1" applyAlignment="1">
      <alignment horizontal="center"/>
    </xf>
    <xf numFmtId="0" fontId="25" fillId="0" borderId="44" xfId="0" applyFont="1" applyBorder="1" applyAlignment="1">
      <alignment horizontal="right"/>
    </xf>
    <xf numFmtId="3" fontId="0" fillId="0" borderId="86" xfId="0" applyNumberFormat="1" applyFont="1" applyBorder="1" applyAlignment="1">
      <alignment/>
    </xf>
    <xf numFmtId="168" fontId="25" fillId="0" borderId="60" xfId="0" applyNumberFormat="1" applyFont="1" applyBorder="1" applyAlignment="1">
      <alignment/>
    </xf>
    <xf numFmtId="168" fontId="25" fillId="0" borderId="44" xfId="0" applyNumberFormat="1" applyFont="1" applyBorder="1" applyAlignment="1">
      <alignment/>
    </xf>
    <xf numFmtId="168" fontId="25" fillId="0" borderId="44" xfId="0" applyNumberFormat="1" applyFont="1" applyBorder="1" applyAlignment="1">
      <alignment horizontal="right"/>
    </xf>
    <xf numFmtId="3" fontId="14" fillId="7" borderId="27" xfId="0" applyNumberFormat="1" applyFont="1" applyFill="1" applyBorder="1" applyAlignment="1">
      <alignment horizontal="center"/>
    </xf>
    <xf numFmtId="49" fontId="0" fillId="0" borderId="56" xfId="0" applyNumberFormat="1" applyFont="1" applyFill="1" applyBorder="1" applyAlignment="1">
      <alignment/>
    </xf>
    <xf numFmtId="0" fontId="0" fillId="0" borderId="44" xfId="0" applyFont="1" applyBorder="1" applyAlignment="1">
      <alignment horizontal="center"/>
    </xf>
    <xf numFmtId="168" fontId="0" fillId="0" borderId="44" xfId="0" applyNumberFormat="1" applyFont="1" applyBorder="1" applyAlignment="1">
      <alignment/>
    </xf>
    <xf numFmtId="0" fontId="0" fillId="12" borderId="44" xfId="0" applyFont="1" applyFill="1" applyBorder="1" applyAlignment="1">
      <alignment horizontal="center"/>
    </xf>
    <xf numFmtId="0" fontId="0" fillId="0" borderId="44" xfId="0" applyFont="1" applyBorder="1" applyAlignment="1">
      <alignment horizontal="right"/>
    </xf>
    <xf numFmtId="0" fontId="0" fillId="12" borderId="44" xfId="0" applyFont="1" applyFill="1" applyBorder="1" applyAlignment="1">
      <alignment/>
    </xf>
    <xf numFmtId="0" fontId="0" fillId="0" borderId="44" xfId="0" applyFont="1" applyBorder="1" applyAlignment="1">
      <alignment horizontal="left"/>
    </xf>
    <xf numFmtId="0" fontId="3" fillId="0" borderId="44" xfId="0" applyFont="1" applyBorder="1" applyAlignment="1">
      <alignment/>
    </xf>
    <xf numFmtId="3" fontId="0" fillId="12" borderId="44" xfId="0" applyNumberFormat="1" applyFont="1" applyFill="1" applyBorder="1" applyAlignment="1">
      <alignment/>
    </xf>
    <xf numFmtId="49" fontId="0" fillId="0" borderId="57" xfId="0" applyNumberFormat="1" applyFont="1" applyFill="1" applyBorder="1" applyAlignment="1">
      <alignment/>
    </xf>
    <xf numFmtId="0" fontId="5" fillId="0" borderId="58" xfId="0" applyFont="1" applyBorder="1" applyAlignment="1">
      <alignment/>
    </xf>
    <xf numFmtId="0" fontId="0" fillId="0" borderId="58" xfId="0" applyFont="1" applyBorder="1" applyAlignment="1">
      <alignment horizontal="center"/>
    </xf>
    <xf numFmtId="49" fontId="5" fillId="0" borderId="58" xfId="0" applyNumberFormat="1" applyFont="1" applyBorder="1" applyAlignment="1">
      <alignment/>
    </xf>
    <xf numFmtId="0" fontId="3" fillId="0" borderId="58" xfId="0" applyFont="1" applyBorder="1" applyAlignment="1">
      <alignment/>
    </xf>
    <xf numFmtId="3" fontId="0" fillId="0" borderId="87" xfId="0" applyNumberFormat="1" applyFont="1" applyBorder="1" applyAlignment="1">
      <alignment/>
    </xf>
    <xf numFmtId="0" fontId="1" fillId="0" borderId="63" xfId="0" applyFont="1" applyFill="1" applyBorder="1" applyAlignment="1">
      <alignment/>
    </xf>
    <xf numFmtId="0" fontId="1" fillId="0" borderId="104" xfId="0" applyFont="1" applyFill="1" applyBorder="1" applyAlignment="1">
      <alignment/>
    </xf>
    <xf numFmtId="0" fontId="1" fillId="0" borderId="98" xfId="0" applyFont="1" applyBorder="1" applyAlignment="1">
      <alignment horizontal="center"/>
    </xf>
    <xf numFmtId="0" fontId="1" fillId="0" borderId="105" xfId="0" applyFont="1" applyBorder="1" applyAlignment="1">
      <alignment horizontal="center"/>
    </xf>
    <xf numFmtId="0" fontId="5" fillId="0" borderId="40" xfId="0" applyFont="1" applyBorder="1" applyAlignment="1">
      <alignment/>
    </xf>
    <xf numFmtId="0" fontId="5" fillId="0" borderId="43" xfId="0" applyFont="1" applyBorder="1" applyAlignment="1">
      <alignment/>
    </xf>
    <xf numFmtId="0" fontId="5" fillId="0" borderId="82" xfId="0" applyFont="1" applyBorder="1" applyAlignment="1">
      <alignment/>
    </xf>
    <xf numFmtId="0" fontId="5" fillId="0" borderId="106" xfId="0" applyFont="1" applyBorder="1" applyAlignment="1">
      <alignment/>
    </xf>
    <xf numFmtId="0" fontId="5" fillId="0" borderId="12" xfId="0" applyFont="1" applyBorder="1" applyAlignment="1">
      <alignment/>
    </xf>
    <xf numFmtId="0" fontId="5" fillId="0" borderId="46" xfId="0" applyFont="1" applyBorder="1" applyAlignment="1">
      <alignment/>
    </xf>
    <xf numFmtId="0" fontId="5" fillId="0" borderId="101" xfId="0" applyFont="1" applyBorder="1" applyAlignment="1">
      <alignment/>
    </xf>
    <xf numFmtId="0" fontId="5" fillId="0" borderId="60" xfId="0" applyFont="1" applyBorder="1" applyAlignment="1">
      <alignment/>
    </xf>
    <xf numFmtId="0" fontId="5" fillId="0" borderId="41" xfId="0" applyFont="1" applyBorder="1" applyAlignment="1">
      <alignment/>
    </xf>
    <xf numFmtId="0" fontId="0" fillId="7" borderId="27" xfId="0" applyFont="1" applyFill="1" applyBorder="1" applyAlignment="1">
      <alignment/>
    </xf>
    <xf numFmtId="0" fontId="0" fillId="10" borderId="27" xfId="0" applyFont="1" applyFill="1" applyBorder="1" applyAlignment="1">
      <alignment/>
    </xf>
    <xf numFmtId="0" fontId="5" fillId="0" borderId="54" xfId="0" applyFont="1" applyBorder="1" applyAlignment="1">
      <alignment horizontal="center" textRotation="90"/>
    </xf>
    <xf numFmtId="0" fontId="0" fillId="7" borderId="54" xfId="0" applyFill="1" applyBorder="1" applyAlignment="1">
      <alignment horizontal="center"/>
    </xf>
    <xf numFmtId="0" fontId="0" fillId="10" borderId="54" xfId="0" applyFill="1" applyBorder="1" applyAlignment="1">
      <alignment horizontal="center"/>
    </xf>
    <xf numFmtId="0" fontId="26" fillId="0" borderId="0" xfId="0" applyFont="1" applyFill="1" applyBorder="1" applyAlignment="1">
      <alignment horizontal="center"/>
    </xf>
    <xf numFmtId="0" fontId="27" fillId="0" borderId="109" xfId="0" applyFont="1" applyFill="1" applyBorder="1" applyAlignment="1">
      <alignment horizontal="center"/>
    </xf>
    <xf numFmtId="0" fontId="26" fillId="7" borderId="0" xfId="0" applyFont="1" applyFill="1" applyBorder="1" applyAlignment="1">
      <alignment horizontal="center"/>
    </xf>
    <xf numFmtId="0" fontId="27" fillId="0" borderId="0" xfId="0" applyFont="1" applyBorder="1" applyAlignment="1">
      <alignment horizontal="center"/>
    </xf>
    <xf numFmtId="0" fontId="26" fillId="10" borderId="0" xfId="0" applyFont="1" applyFill="1" applyBorder="1" applyAlignment="1">
      <alignment horizontal="center"/>
    </xf>
    <xf numFmtId="0" fontId="26" fillId="0" borderId="0" xfId="0" applyFont="1" applyAlignment="1">
      <alignment horizontal="center"/>
    </xf>
    <xf numFmtId="0" fontId="28" fillId="0" borderId="10" xfId="0" applyFont="1" applyBorder="1" applyAlignment="1">
      <alignment horizontal="center" textRotation="90"/>
    </xf>
    <xf numFmtId="0" fontId="28" fillId="0" borderId="27" xfId="0" applyFont="1" applyBorder="1" applyAlignment="1">
      <alignment horizontal="center"/>
    </xf>
    <xf numFmtId="0" fontId="29" fillId="7" borderId="10" xfId="0" applyFont="1" applyFill="1" applyBorder="1" applyAlignment="1">
      <alignment horizontal="center"/>
    </xf>
    <xf numFmtId="0" fontId="28" fillId="0" borderId="86" xfId="0" applyFont="1" applyBorder="1" applyAlignment="1">
      <alignment horizontal="center"/>
    </xf>
    <xf numFmtId="0" fontId="28" fillId="0" borderId="87" xfId="0" applyFont="1" applyBorder="1" applyAlignment="1">
      <alignment horizontal="center"/>
    </xf>
    <xf numFmtId="0" fontId="29" fillId="10" borderId="10" xfId="0" applyFont="1" applyFill="1" applyBorder="1" applyAlignment="1">
      <alignment horizontal="center"/>
    </xf>
    <xf numFmtId="0" fontId="28" fillId="0" borderId="61" xfId="0" applyFont="1" applyBorder="1" applyAlignment="1">
      <alignment horizontal="center"/>
    </xf>
    <xf numFmtId="0" fontId="29" fillId="0" borderId="0" xfId="0" applyFont="1" applyAlignment="1">
      <alignment horizontal="center"/>
    </xf>
    <xf numFmtId="0" fontId="29" fillId="0" borderId="0" xfId="0" applyFont="1" applyAlignment="1">
      <alignment horizontal="right"/>
    </xf>
    <xf numFmtId="0" fontId="1" fillId="10" borderId="25" xfId="0" applyFont="1" applyFill="1" applyBorder="1" applyAlignment="1">
      <alignment/>
    </xf>
    <xf numFmtId="0" fontId="5" fillId="0" borderId="54" xfId="0" applyFont="1" applyBorder="1" applyAlignment="1">
      <alignment/>
    </xf>
    <xf numFmtId="0" fontId="3" fillId="0" borderId="0" xfId="0" applyFont="1" applyAlignment="1">
      <alignment horizontal="center"/>
    </xf>
    <xf numFmtId="0" fontId="3" fillId="0" borderId="66" xfId="0" applyFont="1" applyBorder="1" applyAlignment="1">
      <alignment/>
    </xf>
    <xf numFmtId="0" fontId="3" fillId="0" borderId="2" xfId="0" applyFont="1" applyBorder="1" applyAlignment="1">
      <alignment horizontal="center"/>
    </xf>
    <xf numFmtId="0" fontId="3" fillId="0" borderId="2" xfId="0" applyFont="1" applyBorder="1" applyAlignment="1">
      <alignment horizontal="right"/>
    </xf>
    <xf numFmtId="0" fontId="15" fillId="0" borderId="2" xfId="0" applyFont="1" applyBorder="1" applyAlignment="1">
      <alignment horizontal="right"/>
    </xf>
    <xf numFmtId="0" fontId="30" fillId="0" borderId="2" xfId="0" applyFont="1" applyBorder="1" applyAlignment="1">
      <alignment horizontal="right"/>
    </xf>
    <xf numFmtId="0" fontId="3" fillId="0" borderId="67" xfId="0" applyFont="1" applyBorder="1" applyAlignment="1">
      <alignment/>
    </xf>
    <xf numFmtId="0" fontId="15" fillId="0" borderId="2" xfId="0" applyFont="1" applyBorder="1" applyAlignment="1">
      <alignment/>
    </xf>
    <xf numFmtId="0" fontId="15" fillId="0" borderId="0" xfId="0" applyFont="1" applyAlignment="1">
      <alignment/>
    </xf>
    <xf numFmtId="0" fontId="3" fillId="0" borderId="2" xfId="0" applyFont="1" applyFill="1" applyBorder="1" applyAlignment="1">
      <alignment/>
    </xf>
    <xf numFmtId="0" fontId="30" fillId="0" borderId="2" xfId="0" applyFont="1" applyBorder="1" applyAlignment="1">
      <alignment/>
    </xf>
    <xf numFmtId="0" fontId="29" fillId="0" borderId="0" xfId="0" applyFont="1" applyAlignment="1">
      <alignment/>
    </xf>
    <xf numFmtId="0" fontId="0" fillId="13" borderId="85" xfId="0" applyFont="1" applyFill="1" applyBorder="1" applyAlignment="1">
      <alignment/>
    </xf>
    <xf numFmtId="0" fontId="7" fillId="13" borderId="95" xfId="0" applyFont="1" applyFill="1" applyBorder="1" applyAlignment="1">
      <alignment horizontal="center"/>
    </xf>
    <xf numFmtId="0" fontId="0" fillId="13" borderId="69" xfId="0" applyFill="1" applyBorder="1" applyAlignment="1">
      <alignment/>
    </xf>
    <xf numFmtId="0" fontId="0" fillId="14" borderId="26" xfId="0" applyFill="1" applyBorder="1" applyAlignment="1">
      <alignment/>
    </xf>
    <xf numFmtId="0" fontId="0" fillId="14" borderId="61" xfId="0" applyFill="1" applyBorder="1" applyAlignment="1">
      <alignment/>
    </xf>
    <xf numFmtId="0" fontId="9" fillId="14" borderId="25" xfId="0" applyFont="1" applyFill="1" applyBorder="1" applyAlignment="1">
      <alignment/>
    </xf>
    <xf numFmtId="0" fontId="0" fillId="14" borderId="85" xfId="0" applyFill="1" applyBorder="1" applyAlignment="1">
      <alignment/>
    </xf>
    <xf numFmtId="0" fontId="0" fillId="13" borderId="20" xfId="0" applyFill="1" applyBorder="1" applyAlignment="1">
      <alignment/>
    </xf>
    <xf numFmtId="0" fontId="0" fillId="13" borderId="49" xfId="0" applyFont="1" applyFill="1" applyBorder="1" applyAlignment="1">
      <alignment/>
    </xf>
    <xf numFmtId="0" fontId="0" fillId="13" borderId="110" xfId="0" applyFont="1" applyFill="1" applyBorder="1" applyAlignment="1">
      <alignment/>
    </xf>
    <xf numFmtId="0" fontId="0" fillId="13" borderId="51" xfId="0" applyFont="1" applyFill="1" applyBorder="1" applyAlignment="1">
      <alignment/>
    </xf>
    <xf numFmtId="0" fontId="0" fillId="13" borderId="111" xfId="0" applyFont="1" applyFill="1" applyBorder="1" applyAlignment="1">
      <alignment/>
    </xf>
    <xf numFmtId="0" fontId="0" fillId="13" borderId="77" xfId="0" applyFont="1" applyFill="1" applyBorder="1" applyAlignment="1">
      <alignment/>
    </xf>
    <xf numFmtId="0" fontId="0" fillId="13" borderId="112" xfId="0" applyFont="1" applyFill="1" applyBorder="1" applyAlignment="1">
      <alignment/>
    </xf>
    <xf numFmtId="0" fontId="1" fillId="0" borderId="113" xfId="0" applyFont="1" applyBorder="1" applyAlignment="1">
      <alignment/>
    </xf>
    <xf numFmtId="0" fontId="0" fillId="0" borderId="114" xfId="0" applyFont="1" applyBorder="1" applyAlignment="1">
      <alignment/>
    </xf>
    <xf numFmtId="0" fontId="0" fillId="13" borderId="114" xfId="0" applyFont="1" applyFill="1" applyBorder="1" applyAlignment="1">
      <alignment/>
    </xf>
    <xf numFmtId="0" fontId="0" fillId="13" borderId="115" xfId="0" applyFont="1" applyFill="1" applyBorder="1" applyAlignment="1">
      <alignment/>
    </xf>
    <xf numFmtId="0" fontId="0" fillId="0" borderId="116" xfId="0" applyFont="1" applyBorder="1" applyAlignment="1">
      <alignment/>
    </xf>
    <xf numFmtId="0" fontId="0" fillId="0" borderId="117" xfId="0" applyFont="1" applyBorder="1" applyAlignment="1">
      <alignment/>
    </xf>
    <xf numFmtId="0" fontId="0" fillId="13" borderId="117" xfId="0" applyFont="1" applyFill="1" applyBorder="1" applyAlignment="1">
      <alignment/>
    </xf>
    <xf numFmtId="0" fontId="0" fillId="13" borderId="118" xfId="0" applyFont="1" applyFill="1" applyBorder="1" applyAlignment="1">
      <alignment/>
    </xf>
    <xf numFmtId="0" fontId="0" fillId="0" borderId="3" xfId="0" applyFont="1" applyBorder="1" applyAlignment="1">
      <alignment horizontal="left"/>
    </xf>
    <xf numFmtId="0" fontId="28" fillId="0" borderId="96" xfId="0" applyFont="1" applyFill="1" applyBorder="1" applyAlignment="1">
      <alignment horizontal="center"/>
    </xf>
    <xf numFmtId="0" fontId="28" fillId="0" borderId="108" xfId="0" applyFont="1" applyFill="1" applyBorder="1" applyAlignment="1">
      <alignment horizontal="center"/>
    </xf>
    <xf numFmtId="0" fontId="28" fillId="0" borderId="105" xfId="0" applyFont="1" applyFill="1" applyBorder="1" applyAlignment="1">
      <alignment horizontal="center"/>
    </xf>
    <xf numFmtId="3" fontId="31" fillId="12" borderId="99" xfId="0" applyNumberFormat="1" applyFont="1" applyFill="1" applyBorder="1" applyAlignment="1">
      <alignment/>
    </xf>
    <xf numFmtId="9" fontId="5" fillId="9" borderId="41" xfId="0" applyNumberFormat="1" applyFont="1" applyFill="1" applyBorder="1" applyAlignment="1">
      <alignment/>
    </xf>
    <xf numFmtId="49" fontId="5" fillId="9" borderId="41" xfId="0" applyNumberFormat="1" applyFont="1" applyFill="1" applyBorder="1" applyAlignment="1">
      <alignment/>
    </xf>
    <xf numFmtId="9" fontId="5" fillId="9" borderId="44" xfId="0" applyNumberFormat="1" applyFont="1" applyFill="1" applyBorder="1" applyAlignment="1">
      <alignment/>
    </xf>
    <xf numFmtId="49" fontId="5" fillId="9" borderId="44" xfId="0" applyNumberFormat="1" applyFont="1" applyFill="1" applyBorder="1" applyAlignment="1">
      <alignment/>
    </xf>
    <xf numFmtId="0" fontId="0" fillId="13" borderId="36" xfId="0" applyFill="1" applyBorder="1" applyAlignment="1">
      <alignment/>
    </xf>
    <xf numFmtId="0" fontId="0" fillId="13" borderId="119" xfId="0" applyFill="1" applyBorder="1" applyAlignment="1">
      <alignment/>
    </xf>
    <xf numFmtId="0" fontId="5" fillId="14" borderId="94" xfId="0" applyFont="1" applyFill="1" applyBorder="1" applyAlignment="1">
      <alignment horizontal="center" vertical="center" textRotation="90"/>
    </xf>
    <xf numFmtId="0" fontId="5" fillId="14" borderId="120" xfId="0" applyFont="1" applyFill="1" applyBorder="1" applyAlignment="1">
      <alignment horizontal="center" vertical="center" textRotation="90"/>
    </xf>
    <xf numFmtId="0" fontId="5" fillId="14" borderId="121" xfId="0" applyFont="1" applyFill="1" applyBorder="1" applyAlignment="1">
      <alignment horizontal="center" vertical="center" textRotation="90"/>
    </xf>
    <xf numFmtId="0" fontId="5" fillId="13" borderId="122" xfId="0" applyFont="1" applyFill="1" applyBorder="1" applyAlignment="1">
      <alignment wrapText="1"/>
    </xf>
    <xf numFmtId="0" fontId="5" fillId="13" borderId="61" xfId="0" applyFont="1" applyFill="1" applyBorder="1" applyAlignment="1">
      <alignment wrapText="1"/>
    </xf>
    <xf numFmtId="0" fontId="5" fillId="13" borderId="123" xfId="0" applyFont="1" applyFill="1" applyBorder="1" applyAlignment="1">
      <alignment wrapText="1"/>
    </xf>
    <xf numFmtId="0" fontId="5" fillId="13" borderId="124" xfId="0" applyFont="1" applyFill="1" applyBorder="1" applyAlignment="1">
      <alignment wrapText="1"/>
    </xf>
    <xf numFmtId="0" fontId="5" fillId="13" borderId="0" xfId="0" applyFont="1" applyFill="1" applyBorder="1" applyAlignment="1">
      <alignment wrapText="1"/>
    </xf>
    <xf numFmtId="0" fontId="5" fillId="13" borderId="125" xfId="0" applyFont="1" applyFill="1" applyBorder="1" applyAlignment="1">
      <alignment wrapText="1"/>
    </xf>
    <xf numFmtId="0" fontId="0" fillId="13" borderId="37" xfId="0" applyFill="1" applyBorder="1" applyAlignment="1">
      <alignment wrapText="1"/>
    </xf>
    <xf numFmtId="0" fontId="0" fillId="13" borderId="39" xfId="0" applyFill="1" applyBorder="1" applyAlignment="1">
      <alignment wrapText="1"/>
    </xf>
    <xf numFmtId="0" fontId="0" fillId="13" borderId="126" xfId="0" applyFill="1" applyBorder="1" applyAlignment="1">
      <alignment wrapText="1"/>
    </xf>
    <xf numFmtId="0" fontId="0" fillId="13" borderId="122" xfId="0" applyFill="1" applyBorder="1" applyAlignment="1">
      <alignment wrapText="1"/>
    </xf>
    <xf numFmtId="0" fontId="0" fillId="13" borderId="61" xfId="0" applyFill="1" applyBorder="1" applyAlignment="1">
      <alignment wrapText="1"/>
    </xf>
    <xf numFmtId="0" fontId="0" fillId="13" borderId="123" xfId="0" applyFill="1" applyBorder="1" applyAlignment="1">
      <alignment wrapText="1"/>
    </xf>
    <xf numFmtId="0" fontId="0" fillId="13" borderId="124" xfId="0" applyFill="1" applyBorder="1" applyAlignment="1">
      <alignment wrapText="1"/>
    </xf>
    <xf numFmtId="0" fontId="0" fillId="13" borderId="0" xfId="0" applyFill="1" applyBorder="1" applyAlignment="1">
      <alignment wrapText="1"/>
    </xf>
    <xf numFmtId="0" fontId="0" fillId="13" borderId="125" xfId="0" applyFill="1" applyBorder="1" applyAlignment="1">
      <alignment wrapText="1"/>
    </xf>
    <xf numFmtId="0" fontId="1" fillId="0" borderId="27" xfId="0" applyFont="1" applyBorder="1" applyAlignment="1">
      <alignment shrinkToFit="1"/>
    </xf>
    <xf numFmtId="0" fontId="0" fillId="0" borderId="95" xfId="0" applyBorder="1" applyAlignment="1">
      <alignment shrinkToFit="1"/>
    </xf>
    <xf numFmtId="0" fontId="7" fillId="13" borderId="27" xfId="0" applyFont="1" applyFill="1" applyBorder="1" applyAlignment="1">
      <alignment horizontal="center"/>
    </xf>
    <xf numFmtId="0" fontId="0" fillId="13" borderId="27" xfId="0" applyFill="1" applyBorder="1" applyAlignment="1">
      <alignment/>
    </xf>
    <xf numFmtId="0" fontId="0" fillId="13" borderId="95" xfId="0" applyFill="1" applyBorder="1" applyAlignment="1">
      <alignment/>
    </xf>
    <xf numFmtId="0" fontId="29" fillId="0" borderId="0" xfId="0" applyFont="1" applyBorder="1" applyAlignment="1">
      <alignment wrapText="1"/>
    </xf>
    <xf numFmtId="0" fontId="0" fillId="0" borderId="0" xfId="0" applyBorder="1" applyAlignment="1">
      <alignment wrapText="1"/>
    </xf>
    <xf numFmtId="0" fontId="0" fillId="0" borderId="0" xfId="0" applyAlignment="1">
      <alignment wrapText="1"/>
    </xf>
    <xf numFmtId="0" fontId="5" fillId="0" borderId="45" xfId="0" applyFont="1" applyBorder="1" applyAlignment="1">
      <alignment wrapText="1"/>
    </xf>
    <xf numFmtId="0" fontId="5" fillId="0" borderId="2" xfId="0" applyFont="1" applyBorder="1" applyAlignment="1">
      <alignment/>
    </xf>
    <xf numFmtId="0" fontId="5" fillId="0" borderId="2" xfId="0" applyFont="1" applyBorder="1" applyAlignment="1">
      <alignment wrapText="1"/>
    </xf>
    <xf numFmtId="0" fontId="29" fillId="0" borderId="85" xfId="0" applyFont="1" applyBorder="1" applyAlignment="1">
      <alignment wrapText="1"/>
    </xf>
    <xf numFmtId="0" fontId="1" fillId="0" borderId="0" xfId="0" applyFont="1" applyAlignment="1">
      <alignment horizontal="center"/>
    </xf>
    <xf numFmtId="0" fontId="0" fillId="0" borderId="126" xfId="0" applyFont="1" applyFill="1" applyBorder="1" applyAlignment="1">
      <alignment/>
    </xf>
    <xf numFmtId="0" fontId="1" fillId="0" borderId="39" xfId="0" applyFont="1" applyFill="1" applyBorder="1" applyAlignment="1">
      <alignment/>
    </xf>
  </cellXfs>
  <cellStyles count="7">
    <cellStyle name="Normal" xfId="0"/>
    <cellStyle name="Comma" xfId="15"/>
    <cellStyle name="Comma [0]" xfId="16"/>
    <cellStyle name="Euro"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18</xdr:row>
      <xdr:rowOff>0</xdr:rowOff>
    </xdr:from>
    <xdr:to>
      <xdr:col>5</xdr:col>
      <xdr:colOff>0</xdr:colOff>
      <xdr:row>19</xdr:row>
      <xdr:rowOff>0</xdr:rowOff>
    </xdr:to>
    <xdr:sp>
      <xdr:nvSpPr>
        <xdr:cNvPr id="1" name="Rectangle 1"/>
        <xdr:cNvSpPr>
          <a:spLocks/>
        </xdr:cNvSpPr>
      </xdr:nvSpPr>
      <xdr:spPr>
        <a:xfrm>
          <a:off x="9525" y="3362325"/>
          <a:ext cx="25431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19</xdr:row>
      <xdr:rowOff>0</xdr:rowOff>
    </xdr:from>
    <xdr:to>
      <xdr:col>5</xdr:col>
      <xdr:colOff>0</xdr:colOff>
      <xdr:row>20</xdr:row>
      <xdr:rowOff>0</xdr:rowOff>
    </xdr:to>
    <xdr:sp>
      <xdr:nvSpPr>
        <xdr:cNvPr id="2" name="Rectangle 2"/>
        <xdr:cNvSpPr>
          <a:spLocks/>
        </xdr:cNvSpPr>
      </xdr:nvSpPr>
      <xdr:spPr>
        <a:xfrm>
          <a:off x="9525" y="3562350"/>
          <a:ext cx="25431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20</xdr:row>
      <xdr:rowOff>0</xdr:rowOff>
    </xdr:from>
    <xdr:to>
      <xdr:col>4</xdr:col>
      <xdr:colOff>304800</xdr:colOff>
      <xdr:row>21</xdr:row>
      <xdr:rowOff>0</xdr:rowOff>
    </xdr:to>
    <xdr:sp>
      <xdr:nvSpPr>
        <xdr:cNvPr id="3" name="Rectangle 3"/>
        <xdr:cNvSpPr>
          <a:spLocks/>
        </xdr:cNvSpPr>
      </xdr:nvSpPr>
      <xdr:spPr>
        <a:xfrm>
          <a:off x="0" y="3752850"/>
          <a:ext cx="25431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21</xdr:row>
      <xdr:rowOff>0</xdr:rowOff>
    </xdr:from>
    <xdr:to>
      <xdr:col>5</xdr:col>
      <xdr:colOff>0</xdr:colOff>
      <xdr:row>22</xdr:row>
      <xdr:rowOff>0</xdr:rowOff>
    </xdr:to>
    <xdr:sp>
      <xdr:nvSpPr>
        <xdr:cNvPr id="4" name="Rectangle 4"/>
        <xdr:cNvSpPr>
          <a:spLocks/>
        </xdr:cNvSpPr>
      </xdr:nvSpPr>
      <xdr:spPr>
        <a:xfrm>
          <a:off x="9525" y="3943350"/>
          <a:ext cx="25431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22</xdr:row>
      <xdr:rowOff>0</xdr:rowOff>
    </xdr:from>
    <xdr:to>
      <xdr:col>5</xdr:col>
      <xdr:colOff>0</xdr:colOff>
      <xdr:row>23</xdr:row>
      <xdr:rowOff>0</xdr:rowOff>
    </xdr:to>
    <xdr:sp>
      <xdr:nvSpPr>
        <xdr:cNvPr id="5" name="Rectangle 5"/>
        <xdr:cNvSpPr>
          <a:spLocks/>
        </xdr:cNvSpPr>
      </xdr:nvSpPr>
      <xdr:spPr>
        <a:xfrm>
          <a:off x="9525" y="4133850"/>
          <a:ext cx="25431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23</xdr:row>
      <xdr:rowOff>0</xdr:rowOff>
    </xdr:from>
    <xdr:to>
      <xdr:col>5</xdr:col>
      <xdr:colOff>0</xdr:colOff>
      <xdr:row>24</xdr:row>
      <xdr:rowOff>0</xdr:rowOff>
    </xdr:to>
    <xdr:sp>
      <xdr:nvSpPr>
        <xdr:cNvPr id="6" name="Rectangle 6"/>
        <xdr:cNvSpPr>
          <a:spLocks/>
        </xdr:cNvSpPr>
      </xdr:nvSpPr>
      <xdr:spPr>
        <a:xfrm>
          <a:off x="9525" y="4324350"/>
          <a:ext cx="25431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24</xdr:row>
      <xdr:rowOff>0</xdr:rowOff>
    </xdr:from>
    <xdr:to>
      <xdr:col>4</xdr:col>
      <xdr:colOff>304800</xdr:colOff>
      <xdr:row>24</xdr:row>
      <xdr:rowOff>190500</xdr:rowOff>
    </xdr:to>
    <xdr:sp>
      <xdr:nvSpPr>
        <xdr:cNvPr id="7" name="Rectangle 7"/>
        <xdr:cNvSpPr>
          <a:spLocks/>
        </xdr:cNvSpPr>
      </xdr:nvSpPr>
      <xdr:spPr>
        <a:xfrm>
          <a:off x="0" y="4514850"/>
          <a:ext cx="2543175"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19</xdr:row>
      <xdr:rowOff>0</xdr:rowOff>
    </xdr:from>
    <xdr:to>
      <xdr:col>13</xdr:col>
      <xdr:colOff>0</xdr:colOff>
      <xdr:row>20</xdr:row>
      <xdr:rowOff>0</xdr:rowOff>
    </xdr:to>
    <xdr:sp>
      <xdr:nvSpPr>
        <xdr:cNvPr id="8" name="Rectangle 8"/>
        <xdr:cNvSpPr>
          <a:spLocks/>
        </xdr:cNvSpPr>
      </xdr:nvSpPr>
      <xdr:spPr>
        <a:xfrm>
          <a:off x="3581400" y="3562350"/>
          <a:ext cx="28765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0</xdr:rowOff>
    </xdr:from>
    <xdr:to>
      <xdr:col>13</xdr:col>
      <xdr:colOff>0</xdr:colOff>
      <xdr:row>21</xdr:row>
      <xdr:rowOff>0</xdr:rowOff>
    </xdr:to>
    <xdr:sp>
      <xdr:nvSpPr>
        <xdr:cNvPr id="9" name="Rectangle 9"/>
        <xdr:cNvSpPr>
          <a:spLocks/>
        </xdr:cNvSpPr>
      </xdr:nvSpPr>
      <xdr:spPr>
        <a:xfrm>
          <a:off x="3581400" y="3752850"/>
          <a:ext cx="28765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21</xdr:row>
      <xdr:rowOff>0</xdr:rowOff>
    </xdr:from>
    <xdr:to>
      <xdr:col>13</xdr:col>
      <xdr:colOff>0</xdr:colOff>
      <xdr:row>22</xdr:row>
      <xdr:rowOff>0</xdr:rowOff>
    </xdr:to>
    <xdr:sp>
      <xdr:nvSpPr>
        <xdr:cNvPr id="10" name="Rectangle 10"/>
        <xdr:cNvSpPr>
          <a:spLocks/>
        </xdr:cNvSpPr>
      </xdr:nvSpPr>
      <xdr:spPr>
        <a:xfrm>
          <a:off x="3581400" y="3943350"/>
          <a:ext cx="28765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22</xdr:row>
      <xdr:rowOff>0</xdr:rowOff>
    </xdr:from>
    <xdr:to>
      <xdr:col>13</xdr:col>
      <xdr:colOff>0</xdr:colOff>
      <xdr:row>23</xdr:row>
      <xdr:rowOff>0</xdr:rowOff>
    </xdr:to>
    <xdr:sp>
      <xdr:nvSpPr>
        <xdr:cNvPr id="11" name="Rectangle 11"/>
        <xdr:cNvSpPr>
          <a:spLocks/>
        </xdr:cNvSpPr>
      </xdr:nvSpPr>
      <xdr:spPr>
        <a:xfrm>
          <a:off x="3581400" y="4133850"/>
          <a:ext cx="28765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23</xdr:row>
      <xdr:rowOff>0</xdr:rowOff>
    </xdr:from>
    <xdr:to>
      <xdr:col>13</xdr:col>
      <xdr:colOff>0</xdr:colOff>
      <xdr:row>24</xdr:row>
      <xdr:rowOff>0</xdr:rowOff>
    </xdr:to>
    <xdr:sp>
      <xdr:nvSpPr>
        <xdr:cNvPr id="12" name="Rectangle 12"/>
        <xdr:cNvSpPr>
          <a:spLocks/>
        </xdr:cNvSpPr>
      </xdr:nvSpPr>
      <xdr:spPr>
        <a:xfrm>
          <a:off x="3581400" y="4324350"/>
          <a:ext cx="2876550" cy="190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24</xdr:row>
      <xdr:rowOff>0</xdr:rowOff>
    </xdr:from>
    <xdr:to>
      <xdr:col>13</xdr:col>
      <xdr:colOff>0</xdr:colOff>
      <xdr:row>25</xdr:row>
      <xdr:rowOff>0</xdr:rowOff>
    </xdr:to>
    <xdr:sp>
      <xdr:nvSpPr>
        <xdr:cNvPr id="13" name="Rectangle 13"/>
        <xdr:cNvSpPr>
          <a:spLocks/>
        </xdr:cNvSpPr>
      </xdr:nvSpPr>
      <xdr:spPr>
        <a:xfrm>
          <a:off x="3581400" y="4514850"/>
          <a:ext cx="2876550"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xdr:row>
      <xdr:rowOff>95250</xdr:rowOff>
    </xdr:from>
    <xdr:to>
      <xdr:col>7</xdr:col>
      <xdr:colOff>0</xdr:colOff>
      <xdr:row>19</xdr:row>
      <xdr:rowOff>95250</xdr:rowOff>
    </xdr:to>
    <xdr:sp>
      <xdr:nvSpPr>
        <xdr:cNvPr id="14" name="AutoShape 14"/>
        <xdr:cNvSpPr>
          <a:spLocks/>
        </xdr:cNvSpPr>
      </xdr:nvSpPr>
      <xdr:spPr>
        <a:xfrm>
          <a:off x="2552700" y="3457575"/>
          <a:ext cx="1028700" cy="200025"/>
        </a:xfrm>
        <a:prstGeom prst="straightConnector1">
          <a:avLst/>
        </a:prstGeom>
        <a:noFill/>
        <a:ln w="9525" cmpd="sng">
          <a:solidFill>
            <a:srgbClr val="FF0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19</xdr:row>
      <xdr:rowOff>95250</xdr:rowOff>
    </xdr:from>
    <xdr:to>
      <xdr:col>7</xdr:col>
      <xdr:colOff>0</xdr:colOff>
      <xdr:row>20</xdr:row>
      <xdr:rowOff>95250</xdr:rowOff>
    </xdr:to>
    <xdr:sp>
      <xdr:nvSpPr>
        <xdr:cNvPr id="15" name="AutoShape 15"/>
        <xdr:cNvSpPr>
          <a:spLocks/>
        </xdr:cNvSpPr>
      </xdr:nvSpPr>
      <xdr:spPr>
        <a:xfrm>
          <a:off x="2552700" y="3657600"/>
          <a:ext cx="1028700" cy="190500"/>
        </a:xfrm>
        <a:prstGeom prst="straightConnector1">
          <a:avLst/>
        </a:prstGeom>
        <a:noFill/>
        <a:ln w="9525" cmpd="sng">
          <a:solidFill>
            <a:srgbClr val="0000FF"/>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18</xdr:row>
      <xdr:rowOff>95250</xdr:rowOff>
    </xdr:from>
    <xdr:to>
      <xdr:col>7</xdr:col>
      <xdr:colOff>0</xdr:colOff>
      <xdr:row>20</xdr:row>
      <xdr:rowOff>95250</xdr:rowOff>
    </xdr:to>
    <xdr:sp>
      <xdr:nvSpPr>
        <xdr:cNvPr id="16" name="AutoShape 16"/>
        <xdr:cNvSpPr>
          <a:spLocks/>
        </xdr:cNvSpPr>
      </xdr:nvSpPr>
      <xdr:spPr>
        <a:xfrm>
          <a:off x="2552700" y="3457575"/>
          <a:ext cx="1028700" cy="390525"/>
        </a:xfrm>
        <a:prstGeom prst="straightConnector1">
          <a:avLst/>
        </a:prstGeom>
        <a:noFill/>
        <a:ln w="9525" cmpd="sng">
          <a:solidFill>
            <a:srgbClr val="0000FF"/>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20</xdr:row>
      <xdr:rowOff>95250</xdr:rowOff>
    </xdr:from>
    <xdr:to>
      <xdr:col>7</xdr:col>
      <xdr:colOff>9525</xdr:colOff>
      <xdr:row>21</xdr:row>
      <xdr:rowOff>95250</xdr:rowOff>
    </xdr:to>
    <xdr:sp>
      <xdr:nvSpPr>
        <xdr:cNvPr id="17" name="AutoShape 17"/>
        <xdr:cNvSpPr>
          <a:spLocks/>
        </xdr:cNvSpPr>
      </xdr:nvSpPr>
      <xdr:spPr>
        <a:xfrm rot="10800000" flipH="1" flipV="1">
          <a:off x="3581400" y="3848100"/>
          <a:ext cx="9525" cy="190500"/>
        </a:xfrm>
        <a:prstGeom prst="bentConnector3">
          <a:avLst>
            <a:gd name="adj1" fmla="val -2400000"/>
            <a:gd name="adj2" fmla="val 1850000"/>
            <a:gd name="adj3" fmla="val 37600000"/>
          </a:avLst>
        </a:prstGeom>
        <a:noFill/>
        <a:ln w="9525" cmpd="sng">
          <a:solidFill>
            <a:srgbClr val="0000FF"/>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21</xdr:row>
      <xdr:rowOff>95250</xdr:rowOff>
    </xdr:from>
    <xdr:to>
      <xdr:col>7</xdr:col>
      <xdr:colOff>0</xdr:colOff>
      <xdr:row>22</xdr:row>
      <xdr:rowOff>95250</xdr:rowOff>
    </xdr:to>
    <xdr:sp>
      <xdr:nvSpPr>
        <xdr:cNvPr id="18" name="AutoShape 18"/>
        <xdr:cNvSpPr>
          <a:spLocks/>
        </xdr:cNvSpPr>
      </xdr:nvSpPr>
      <xdr:spPr>
        <a:xfrm>
          <a:off x="2552700" y="4038600"/>
          <a:ext cx="1028700" cy="190500"/>
        </a:xfrm>
        <a:prstGeom prst="straightConnector1">
          <a:avLst/>
        </a:prstGeom>
        <a:noFill/>
        <a:ln w="9525" cmpd="sng">
          <a:solidFill>
            <a:srgbClr val="00800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304800</xdr:colOff>
      <xdr:row>20</xdr:row>
      <xdr:rowOff>95250</xdr:rowOff>
    </xdr:from>
    <xdr:to>
      <xdr:col>7</xdr:col>
      <xdr:colOff>0</xdr:colOff>
      <xdr:row>24</xdr:row>
      <xdr:rowOff>104775</xdr:rowOff>
    </xdr:to>
    <xdr:sp>
      <xdr:nvSpPr>
        <xdr:cNvPr id="19" name="AutoShape 19"/>
        <xdr:cNvSpPr>
          <a:spLocks/>
        </xdr:cNvSpPr>
      </xdr:nvSpPr>
      <xdr:spPr>
        <a:xfrm>
          <a:off x="2543175" y="3848100"/>
          <a:ext cx="1038225" cy="771525"/>
        </a:xfrm>
        <a:prstGeom prst="straightConnector1">
          <a:avLst/>
        </a:prstGeom>
        <a:noFill/>
        <a:ln w="9525" cmpd="sng">
          <a:solidFill>
            <a:srgbClr val="80008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21</xdr:row>
      <xdr:rowOff>95250</xdr:rowOff>
    </xdr:from>
    <xdr:to>
      <xdr:col>7</xdr:col>
      <xdr:colOff>0</xdr:colOff>
      <xdr:row>24</xdr:row>
      <xdr:rowOff>104775</xdr:rowOff>
    </xdr:to>
    <xdr:sp>
      <xdr:nvSpPr>
        <xdr:cNvPr id="20" name="AutoShape 20"/>
        <xdr:cNvSpPr>
          <a:spLocks/>
        </xdr:cNvSpPr>
      </xdr:nvSpPr>
      <xdr:spPr>
        <a:xfrm>
          <a:off x="2552700" y="4038600"/>
          <a:ext cx="1028700" cy="581025"/>
        </a:xfrm>
        <a:prstGeom prst="straightConnector1">
          <a:avLst/>
        </a:prstGeom>
        <a:noFill/>
        <a:ln w="9525" cmpd="sng">
          <a:solidFill>
            <a:srgbClr val="80008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22</xdr:row>
      <xdr:rowOff>95250</xdr:rowOff>
    </xdr:from>
    <xdr:to>
      <xdr:col>7</xdr:col>
      <xdr:colOff>0</xdr:colOff>
      <xdr:row>23</xdr:row>
      <xdr:rowOff>95250</xdr:rowOff>
    </xdr:to>
    <xdr:sp>
      <xdr:nvSpPr>
        <xdr:cNvPr id="21" name="AutoShape 21"/>
        <xdr:cNvSpPr>
          <a:spLocks/>
        </xdr:cNvSpPr>
      </xdr:nvSpPr>
      <xdr:spPr>
        <a:xfrm>
          <a:off x="2552700" y="4229100"/>
          <a:ext cx="1028700" cy="190500"/>
        </a:xfrm>
        <a:prstGeom prst="straightConnector1">
          <a:avLst/>
        </a:prstGeom>
        <a:noFill/>
        <a:ln w="9525" cmpd="sng">
          <a:solidFill>
            <a:srgbClr val="808080"/>
          </a:solidFill>
          <a:headEnd type="oval"/>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161925</xdr:colOff>
      <xdr:row>6</xdr:row>
      <xdr:rowOff>38100</xdr:rowOff>
    </xdr:from>
    <xdr:to>
      <xdr:col>3</xdr:col>
      <xdr:colOff>66675</xdr:colOff>
      <xdr:row>9</xdr:row>
      <xdr:rowOff>142875</xdr:rowOff>
    </xdr:to>
    <xdr:pic>
      <xdr:nvPicPr>
        <xdr:cNvPr id="22" name="CommandButton1"/>
        <xdr:cNvPicPr preferRelativeResize="1">
          <a:picLocks noChangeAspect="1"/>
        </xdr:cNvPicPr>
      </xdr:nvPicPr>
      <xdr:blipFill>
        <a:blip r:embed="rId1"/>
        <a:stretch>
          <a:fillRect/>
        </a:stretch>
      </xdr:blipFill>
      <xdr:spPr>
        <a:xfrm>
          <a:off x="161925" y="1171575"/>
          <a:ext cx="1828800" cy="7715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Q89"/>
  <sheetViews>
    <sheetView tabSelected="1" workbookViewId="0" topLeftCell="A1">
      <selection activeCell="Q25" sqref="Q25"/>
    </sheetView>
  </sheetViews>
  <sheetFormatPr defaultColWidth="11.421875" defaultRowHeight="12.75"/>
  <cols>
    <col min="1" max="1" width="18.421875" style="0" bestFit="1" customWidth="1"/>
    <col min="2" max="2" width="5.7109375" style="36" bestFit="1" customWidth="1"/>
    <col min="3" max="5" width="4.7109375" style="0" customWidth="1"/>
    <col min="6" max="6" width="1.7109375" style="0" customWidth="1"/>
    <col min="7" max="7" width="13.7109375" style="0" customWidth="1"/>
    <col min="8" max="9" width="7.140625" style="0" customWidth="1"/>
    <col min="10" max="11" width="1.7109375" style="0" customWidth="1"/>
    <col min="12" max="12" width="13.7109375" style="0" customWidth="1"/>
    <col min="13" max="13" width="11.7109375" style="0" customWidth="1"/>
    <col min="14" max="14" width="2.00390625" style="0" bestFit="1" customWidth="1"/>
    <col min="15" max="15" width="4.00390625" style="0" bestFit="1" customWidth="1"/>
    <col min="16" max="16" width="8.7109375" style="0" bestFit="1" customWidth="1"/>
    <col min="17" max="17" width="4.00390625" style="0" bestFit="1" customWidth="1"/>
    <col min="19" max="19" width="19.00390625" style="0" bestFit="1" customWidth="1"/>
  </cols>
  <sheetData>
    <row r="1" ht="12.75">
      <c r="A1" s="474" t="s">
        <v>1142</v>
      </c>
    </row>
    <row r="2" spans="1:13" ht="15.75">
      <c r="A2" s="55" t="s">
        <v>13</v>
      </c>
      <c r="B2" s="528"/>
      <c r="C2" s="529"/>
      <c r="D2" s="529"/>
      <c r="E2" s="530"/>
      <c r="F2" s="38"/>
      <c r="G2" s="55" t="s">
        <v>14</v>
      </c>
      <c r="H2" s="526" t="s">
        <v>508</v>
      </c>
      <c r="I2" s="527"/>
      <c r="K2" s="508" t="s">
        <v>33</v>
      </c>
      <c r="L2" s="66" t="s">
        <v>27</v>
      </c>
      <c r="M2" s="56"/>
    </row>
    <row r="3" spans="1:13" ht="15">
      <c r="A3" s="63" t="s">
        <v>25</v>
      </c>
      <c r="B3" s="528"/>
      <c r="C3" s="529"/>
      <c r="D3" s="529"/>
      <c r="E3" s="530"/>
      <c r="F3" s="38"/>
      <c r="G3" s="63" t="s">
        <v>26</v>
      </c>
      <c r="H3" s="475"/>
      <c r="I3" s="476"/>
      <c r="K3" s="509"/>
      <c r="L3" s="64" t="s">
        <v>28</v>
      </c>
      <c r="M3" s="57"/>
    </row>
    <row r="4" spans="1:13" ht="15.75" thickBot="1">
      <c r="A4" s="38"/>
      <c r="B4" s="39"/>
      <c r="C4" s="38"/>
      <c r="D4" s="38"/>
      <c r="E4" s="38"/>
      <c r="F4" s="38"/>
      <c r="K4" s="509"/>
      <c r="L4" s="58" t="s">
        <v>543</v>
      </c>
      <c r="M4" s="97">
        <f>VLOOKUP(H2,Spezies,12,FALSE)</f>
        <v>294</v>
      </c>
    </row>
    <row r="5" spans="1:17" ht="15">
      <c r="A5" s="59" t="s">
        <v>541</v>
      </c>
      <c r="B5" s="61"/>
      <c r="C5" s="62"/>
      <c r="D5" s="62"/>
      <c r="E5" s="60"/>
      <c r="F5" s="38"/>
      <c r="G5" s="59" t="s">
        <v>24</v>
      </c>
      <c r="H5" s="68"/>
      <c r="I5" s="60"/>
      <c r="K5" s="509"/>
      <c r="L5" s="58" t="s">
        <v>21</v>
      </c>
      <c r="M5" s="93">
        <f>ROUND((M4+O5)*Q5,0)</f>
        <v>473</v>
      </c>
      <c r="N5" s="94">
        <f>VLOOKUP(H2,Spezies,14,FALSE)</f>
        <v>1</v>
      </c>
      <c r="O5" s="95">
        <f>IF(N5=1,100,IF(N5=3,-100,IF(N5=5,-50)))</f>
        <v>100</v>
      </c>
      <c r="P5" s="95" t="str">
        <f>VLOOKUP(H2,Spezies,15,FALSE)</f>
        <v>sehr breit</v>
      </c>
      <c r="Q5" s="95">
        <f>IF(P5="sehr breit",1.2,IF(P5="breit",1.05,IF(P5="schmal",0.95,IF(P5="sehr schmal",0.8,1))))</f>
        <v>1.2</v>
      </c>
    </row>
    <row r="6" spans="1:13" ht="15">
      <c r="A6" s="511"/>
      <c r="B6" s="512"/>
      <c r="C6" s="512"/>
      <c r="D6" s="512"/>
      <c r="E6" s="513"/>
      <c r="F6" s="38"/>
      <c r="G6" s="520"/>
      <c r="H6" s="521"/>
      <c r="I6" s="522"/>
      <c r="K6" s="509"/>
      <c r="L6" s="58" t="s">
        <v>545</v>
      </c>
      <c r="M6" s="93" t="str">
        <f>P5</f>
        <v>sehr breit</v>
      </c>
    </row>
    <row r="7" spans="1:13" ht="22.5">
      <c r="A7" s="514"/>
      <c r="B7" s="515"/>
      <c r="C7" s="515"/>
      <c r="D7" s="515"/>
      <c r="E7" s="516"/>
      <c r="F7" s="38"/>
      <c r="G7" s="523"/>
      <c r="H7" s="524"/>
      <c r="I7" s="525"/>
      <c r="K7" s="509"/>
      <c r="L7" s="58" t="s">
        <v>562</v>
      </c>
      <c r="M7" s="98" t="str">
        <f>VLOOKUP(H2,Spezies,16,FALSE)</f>
        <v>Humanoid, Warmblüter</v>
      </c>
    </row>
    <row r="8" spans="1:13" ht="15">
      <c r="A8" s="514"/>
      <c r="B8" s="515"/>
      <c r="C8" s="515"/>
      <c r="D8" s="515"/>
      <c r="E8" s="516"/>
      <c r="F8" s="38"/>
      <c r="G8" s="523"/>
      <c r="H8" s="524"/>
      <c r="I8" s="525"/>
      <c r="K8" s="509"/>
      <c r="L8" s="58" t="s">
        <v>559</v>
      </c>
      <c r="M8" s="93">
        <f>VLOOKUP($H$2,Spezies,18,FALSE)</f>
        <v>2</v>
      </c>
    </row>
    <row r="9" spans="1:13" ht="15">
      <c r="A9" s="514"/>
      <c r="B9" s="515"/>
      <c r="C9" s="515"/>
      <c r="D9" s="515"/>
      <c r="E9" s="516"/>
      <c r="F9" s="38"/>
      <c r="G9" s="523"/>
      <c r="H9" s="524"/>
      <c r="I9" s="525"/>
      <c r="K9" s="509"/>
      <c r="L9" s="58" t="s">
        <v>560</v>
      </c>
      <c r="M9" s="93">
        <f>VLOOKUP($H$2,Spezies,19,FALSE)</f>
        <v>2</v>
      </c>
    </row>
    <row r="10" spans="1:13" ht="15">
      <c r="A10" s="514"/>
      <c r="B10" s="515"/>
      <c r="C10" s="515"/>
      <c r="D10" s="515"/>
      <c r="E10" s="516"/>
      <c r="F10" s="38"/>
      <c r="G10" s="523"/>
      <c r="H10" s="524"/>
      <c r="I10" s="525"/>
      <c r="K10" s="509"/>
      <c r="L10" s="58" t="s">
        <v>22</v>
      </c>
      <c r="M10" s="93">
        <f>VLOOKUP($H$2,Spezies,20,FALSE)</f>
        <v>4</v>
      </c>
    </row>
    <row r="11" spans="1:13" ht="17.25">
      <c r="A11" s="514"/>
      <c r="B11" s="515"/>
      <c r="C11" s="515"/>
      <c r="D11" s="515"/>
      <c r="E11" s="516"/>
      <c r="G11" s="523"/>
      <c r="H11" s="524"/>
      <c r="I11" s="525"/>
      <c r="K11" s="509"/>
      <c r="L11" s="58" t="s">
        <v>565</v>
      </c>
      <c r="M11" s="99" t="str">
        <f>VLOOKUP($H$2,Spezies,21,FALSE)</f>
        <v>ledrig, rauh, dunkelgrün bis braun</v>
      </c>
    </row>
    <row r="12" spans="1:13" ht="12.75">
      <c r="A12" s="514"/>
      <c r="B12" s="515"/>
      <c r="C12" s="515"/>
      <c r="D12" s="515"/>
      <c r="E12" s="516"/>
      <c r="G12" s="523"/>
      <c r="H12" s="524"/>
      <c r="I12" s="525"/>
      <c r="K12" s="509"/>
      <c r="L12" s="58" t="s">
        <v>568</v>
      </c>
      <c r="M12" s="96" t="str">
        <f>VLOOKUP($H$2,Spezies,22,FALSE)</f>
        <v>glatt, schwarz</v>
      </c>
    </row>
    <row r="13" spans="1:13" ht="12.75">
      <c r="A13" s="514"/>
      <c r="B13" s="515"/>
      <c r="C13" s="515"/>
      <c r="D13" s="515"/>
      <c r="E13" s="516"/>
      <c r="G13" s="523"/>
      <c r="H13" s="524"/>
      <c r="I13" s="525"/>
      <c r="K13" s="509"/>
      <c r="L13" s="58" t="s">
        <v>571</v>
      </c>
      <c r="M13" s="96" t="str">
        <f>VLOOKUP($H$2,Spezies,23,FALSE)</f>
        <v>lichtverstärkt, Farbe</v>
      </c>
    </row>
    <row r="14" spans="1:13" ht="12.75">
      <c r="A14" s="514"/>
      <c r="B14" s="515"/>
      <c r="C14" s="515"/>
      <c r="D14" s="515"/>
      <c r="E14" s="516"/>
      <c r="G14" s="523"/>
      <c r="H14" s="524"/>
      <c r="I14" s="525"/>
      <c r="K14" s="509"/>
      <c r="L14" s="58" t="s">
        <v>573</v>
      </c>
      <c r="M14" s="96" t="str">
        <f>VLOOKUP($H$2,Spezies,24,FALSE)</f>
        <v>Alles 3x</v>
      </c>
    </row>
    <row r="15" spans="1:13" ht="12.75">
      <c r="A15" s="514"/>
      <c r="B15" s="515"/>
      <c r="C15" s="515"/>
      <c r="D15" s="515"/>
      <c r="E15" s="516"/>
      <c r="G15" s="523"/>
      <c r="H15" s="524"/>
      <c r="I15" s="525"/>
      <c r="K15" s="509"/>
      <c r="L15" s="58" t="s">
        <v>23</v>
      </c>
      <c r="M15" s="96" t="str">
        <f>VLOOKUP($H$2,Spezies,25,FALSE)</f>
        <v>5 Std/d</v>
      </c>
    </row>
    <row r="16" spans="1:13" ht="12.75">
      <c r="A16" s="514"/>
      <c r="B16" s="515"/>
      <c r="C16" s="515"/>
      <c r="D16" s="515"/>
      <c r="E16" s="516"/>
      <c r="G16" s="523"/>
      <c r="H16" s="524"/>
      <c r="I16" s="525"/>
      <c r="K16" s="510"/>
      <c r="L16" s="65" t="s">
        <v>30</v>
      </c>
      <c r="M16" s="174" t="s">
        <v>877</v>
      </c>
    </row>
    <row r="17" spans="1:13" ht="13.5" thickBot="1">
      <c r="A17" s="517"/>
      <c r="B17" s="518"/>
      <c r="C17" s="518"/>
      <c r="D17" s="518"/>
      <c r="E17" s="519"/>
      <c r="G17" s="517"/>
      <c r="H17" s="518"/>
      <c r="I17" s="519"/>
      <c r="K17" s="478" t="s">
        <v>29</v>
      </c>
      <c r="L17" s="479"/>
      <c r="M17" s="482"/>
    </row>
    <row r="18" spans="11:13" ht="13.5" thickBot="1">
      <c r="K18" s="480" t="s">
        <v>31</v>
      </c>
      <c r="L18" s="481"/>
      <c r="M18" s="477"/>
    </row>
    <row r="19" spans="1:5" ht="15.75" thickBot="1">
      <c r="A19" s="40" t="s">
        <v>15</v>
      </c>
      <c r="B19" s="41">
        <v>6</v>
      </c>
      <c r="C19" s="42"/>
      <c r="D19" s="43"/>
      <c r="E19" s="44"/>
    </row>
    <row r="20" spans="1:13" ht="15">
      <c r="A20" s="45" t="s">
        <v>16</v>
      </c>
      <c r="B20" s="46">
        <v>6</v>
      </c>
      <c r="C20" s="47"/>
      <c r="D20" s="48"/>
      <c r="E20" s="49"/>
      <c r="H20" s="89" t="s">
        <v>42</v>
      </c>
      <c r="I20" s="88"/>
      <c r="J20" s="88"/>
      <c r="K20" s="88"/>
      <c r="L20" s="90"/>
      <c r="M20" s="118">
        <f>B19+7</f>
        <v>13</v>
      </c>
    </row>
    <row r="21" spans="1:13" ht="15">
      <c r="A21" s="45" t="s">
        <v>17</v>
      </c>
      <c r="B21" s="46">
        <v>3</v>
      </c>
      <c r="C21" s="47"/>
      <c r="D21" s="48"/>
      <c r="E21" s="49"/>
      <c r="H21" s="72" t="s">
        <v>34</v>
      </c>
      <c r="I21" s="70"/>
      <c r="J21" s="69"/>
      <c r="K21" s="69"/>
      <c r="L21" s="91"/>
      <c r="M21" s="119">
        <f>ROUND(M5*0.3+B20+B19,0)</f>
        <v>154</v>
      </c>
    </row>
    <row r="22" spans="1:13" ht="15">
      <c r="A22" s="45" t="s">
        <v>18</v>
      </c>
      <c r="B22" s="46">
        <v>3</v>
      </c>
      <c r="C22" s="47"/>
      <c r="D22" s="48"/>
      <c r="E22" s="49"/>
      <c r="H22" s="72" t="s">
        <v>35</v>
      </c>
      <c r="I22" s="70"/>
      <c r="J22" s="69"/>
      <c r="K22" s="69"/>
      <c r="L22" s="91"/>
      <c r="M22" s="119">
        <f>M21*7</f>
        <v>1078</v>
      </c>
    </row>
    <row r="23" spans="1:13" ht="15">
      <c r="A23" s="45" t="s">
        <v>19</v>
      </c>
      <c r="B23" s="46">
        <v>3</v>
      </c>
      <c r="C23" s="47"/>
      <c r="D23" s="48"/>
      <c r="E23" s="49"/>
      <c r="H23" s="72" t="s">
        <v>36</v>
      </c>
      <c r="I23" s="70"/>
      <c r="J23" s="69"/>
      <c r="K23" s="69"/>
      <c r="L23" s="91"/>
      <c r="M23" s="119">
        <f>B22</f>
        <v>3</v>
      </c>
    </row>
    <row r="24" spans="1:13" ht="15">
      <c r="A24" s="45" t="s">
        <v>20</v>
      </c>
      <c r="B24" s="46">
        <v>3</v>
      </c>
      <c r="C24" s="47"/>
      <c r="D24" s="48"/>
      <c r="E24" s="49"/>
      <c r="H24" s="72" t="s">
        <v>32</v>
      </c>
      <c r="I24" s="70"/>
      <c r="J24" s="69"/>
      <c r="K24" s="69"/>
      <c r="L24" s="91"/>
      <c r="M24" s="119">
        <f>B23</f>
        <v>3</v>
      </c>
    </row>
    <row r="25" spans="1:13" ht="15.75" thickBot="1">
      <c r="A25" s="50" t="s">
        <v>538</v>
      </c>
      <c r="B25" s="51">
        <v>2</v>
      </c>
      <c r="C25" s="52"/>
      <c r="D25" s="53"/>
      <c r="E25" s="54"/>
      <c r="H25" s="73" t="s">
        <v>37</v>
      </c>
      <c r="I25" s="74"/>
      <c r="J25" s="75"/>
      <c r="K25" s="75"/>
      <c r="L25" s="92"/>
      <c r="M25" s="120">
        <f>B21+2*B22</f>
        <v>9</v>
      </c>
    </row>
    <row r="26" ht="13.5" thickBot="1"/>
    <row r="27" spans="1:13" ht="15">
      <c r="A27" s="76" t="s">
        <v>38</v>
      </c>
      <c r="B27" s="77">
        <v>2</v>
      </c>
      <c r="C27" s="78"/>
      <c r="G27" s="71" t="s">
        <v>40</v>
      </c>
      <c r="H27" s="82"/>
      <c r="I27" s="37"/>
      <c r="J27" s="83"/>
      <c r="K27" s="83"/>
      <c r="L27" s="506"/>
      <c r="M27" s="507"/>
    </row>
    <row r="28" spans="1:13" ht="15.75" thickBot="1">
      <c r="A28" s="79" t="s">
        <v>39</v>
      </c>
      <c r="B28" s="80">
        <v>0</v>
      </c>
      <c r="C28" s="81"/>
      <c r="G28" s="84" t="s">
        <v>41</v>
      </c>
      <c r="H28" s="85"/>
      <c r="I28" s="86"/>
      <c r="J28" s="87"/>
      <c r="K28" s="86"/>
      <c r="L28" s="540">
        <f>Fertigkeiten!H276</f>
        <v>-800</v>
      </c>
      <c r="M28" s="539"/>
    </row>
    <row r="29" ht="15.75" thickBot="1">
      <c r="A29" s="67"/>
    </row>
    <row r="30" spans="1:13" s="114" customFormat="1" ht="12.75">
      <c r="A30" s="166" t="s">
        <v>102</v>
      </c>
      <c r="B30" s="497" t="s">
        <v>1141</v>
      </c>
      <c r="C30" s="164"/>
      <c r="D30" s="164"/>
      <c r="E30" s="164"/>
      <c r="F30" s="164"/>
      <c r="G30" s="165"/>
      <c r="H30" s="173" t="s">
        <v>875</v>
      </c>
      <c r="I30" s="115"/>
      <c r="J30" s="483"/>
      <c r="K30" s="483"/>
      <c r="L30" s="483"/>
      <c r="M30" s="484"/>
    </row>
    <row r="31" spans="1:13" s="114" customFormat="1" ht="12.75">
      <c r="A31" s="169"/>
      <c r="B31" s="159"/>
      <c r="C31" s="159"/>
      <c r="D31" s="160"/>
      <c r="E31" s="175"/>
      <c r="F31" s="159"/>
      <c r="G31" s="163"/>
      <c r="H31" s="116"/>
      <c r="I31" s="117"/>
      <c r="J31" s="485"/>
      <c r="K31" s="485"/>
      <c r="L31" s="485"/>
      <c r="M31" s="486"/>
    </row>
    <row r="32" spans="1:13" s="114" customFormat="1" ht="12.75">
      <c r="A32" s="170"/>
      <c r="B32" s="161"/>
      <c r="C32" s="161"/>
      <c r="D32" s="157"/>
      <c r="E32" s="176"/>
      <c r="F32" s="161"/>
      <c r="G32" s="162"/>
      <c r="H32" s="493"/>
      <c r="I32" s="494"/>
      <c r="J32" s="495"/>
      <c r="K32" s="495"/>
      <c r="L32" s="495"/>
      <c r="M32" s="496"/>
    </row>
    <row r="33" spans="1:13" s="114" customFormat="1" ht="12.75">
      <c r="A33" s="170"/>
      <c r="B33" s="161"/>
      <c r="C33" s="161"/>
      <c r="D33" s="157"/>
      <c r="E33" s="176"/>
      <c r="F33" s="161"/>
      <c r="G33" s="162"/>
      <c r="H33" s="489" t="s">
        <v>876</v>
      </c>
      <c r="I33" s="490"/>
      <c r="J33" s="491"/>
      <c r="K33" s="491"/>
      <c r="L33" s="491"/>
      <c r="M33" s="492"/>
    </row>
    <row r="34" spans="1:13" s="114" customFormat="1" ht="12.75">
      <c r="A34" s="168"/>
      <c r="B34" s="155"/>
      <c r="C34" s="156"/>
      <c r="D34" s="157"/>
      <c r="E34" s="176"/>
      <c r="F34" s="19"/>
      <c r="G34" s="171"/>
      <c r="H34" s="116"/>
      <c r="I34" s="117"/>
      <c r="J34" s="485"/>
      <c r="K34" s="485"/>
      <c r="L34" s="485"/>
      <c r="M34" s="486"/>
    </row>
    <row r="35" spans="1:13" s="114" customFormat="1" ht="12.75">
      <c r="A35" s="168"/>
      <c r="B35" s="155"/>
      <c r="C35" s="156"/>
      <c r="D35" s="157"/>
      <c r="E35" s="176"/>
      <c r="F35" s="19"/>
      <c r="G35" s="171"/>
      <c r="H35" s="116"/>
      <c r="I35" s="117"/>
      <c r="J35" s="485"/>
      <c r="K35" s="485"/>
      <c r="L35" s="485"/>
      <c r="M35" s="486"/>
    </row>
    <row r="36" spans="1:13" s="114" customFormat="1" ht="12.75">
      <c r="A36" s="168"/>
      <c r="B36" s="155"/>
      <c r="C36" s="156"/>
      <c r="D36" s="157"/>
      <c r="E36" s="176"/>
      <c r="F36" s="19"/>
      <c r="G36" s="171"/>
      <c r="H36" s="193"/>
      <c r="I36" s="194"/>
      <c r="J36" s="487"/>
      <c r="K36" s="487"/>
      <c r="L36" s="487"/>
      <c r="M36" s="488"/>
    </row>
    <row r="37" spans="1:13" s="114" customFormat="1" ht="12.75">
      <c r="A37" s="168"/>
      <c r="B37" s="155"/>
      <c r="C37" s="156"/>
      <c r="D37" s="157"/>
      <c r="E37" s="176"/>
      <c r="F37" s="19"/>
      <c r="G37" s="171"/>
      <c r="H37" s="195"/>
      <c r="I37" s="161"/>
      <c r="J37" s="161"/>
      <c r="K37" s="161"/>
      <c r="L37" s="161"/>
      <c r="M37" s="162"/>
    </row>
    <row r="38" spans="1:13" s="114" customFormat="1" ht="12.75">
      <c r="A38" s="168"/>
      <c r="B38" s="155"/>
      <c r="C38" s="19"/>
      <c r="D38" s="157"/>
      <c r="E38" s="176"/>
      <c r="F38" s="19"/>
      <c r="G38" s="171"/>
      <c r="H38" s="195"/>
      <c r="I38" s="161"/>
      <c r="J38" s="161"/>
      <c r="K38" s="161"/>
      <c r="L38" s="161"/>
      <c r="M38" s="162"/>
    </row>
    <row r="39" spans="1:13" s="114" customFormat="1" ht="12.75">
      <c r="A39" s="179"/>
      <c r="B39" s="155"/>
      <c r="C39" s="19"/>
      <c r="D39" s="157"/>
      <c r="E39" s="178"/>
      <c r="F39" s="19"/>
      <c r="G39" s="171"/>
      <c r="H39" s="195"/>
      <c r="I39" s="161"/>
      <c r="J39" s="161"/>
      <c r="K39" s="161"/>
      <c r="L39" s="161"/>
      <c r="M39" s="162"/>
    </row>
    <row r="40" spans="1:13" s="114" customFormat="1" ht="12.75">
      <c r="A40" s="179"/>
      <c r="B40" s="155"/>
      <c r="C40" s="19"/>
      <c r="D40" s="157"/>
      <c r="E40" s="178"/>
      <c r="F40" s="19"/>
      <c r="G40" s="171"/>
      <c r="H40" s="195"/>
      <c r="I40" s="161"/>
      <c r="J40" s="161"/>
      <c r="K40" s="161"/>
      <c r="L40" s="161"/>
      <c r="M40" s="162"/>
    </row>
    <row r="41" spans="1:13" s="114" customFormat="1" ht="12.75">
      <c r="A41" s="179"/>
      <c r="B41" s="155"/>
      <c r="C41" s="19"/>
      <c r="D41" s="157"/>
      <c r="E41" s="178"/>
      <c r="F41" s="19"/>
      <c r="G41" s="171"/>
      <c r="H41" s="195"/>
      <c r="I41" s="161"/>
      <c r="J41" s="161"/>
      <c r="K41" s="161"/>
      <c r="L41" s="161"/>
      <c r="M41" s="162"/>
    </row>
    <row r="42" spans="1:13" s="114" customFormat="1" ht="12.75">
      <c r="A42" s="179"/>
      <c r="B42" s="155"/>
      <c r="C42" s="19"/>
      <c r="D42" s="157"/>
      <c r="E42" s="178"/>
      <c r="F42" s="19"/>
      <c r="G42" s="171"/>
      <c r="H42" s="195"/>
      <c r="I42" s="161"/>
      <c r="J42" s="161"/>
      <c r="K42" s="161"/>
      <c r="L42" s="161"/>
      <c r="M42" s="162"/>
    </row>
    <row r="43" spans="1:13" s="114" customFormat="1" ht="12.75">
      <c r="A43" s="179"/>
      <c r="B43" s="155"/>
      <c r="C43" s="19"/>
      <c r="D43" s="157"/>
      <c r="E43" s="178"/>
      <c r="F43" s="19"/>
      <c r="G43" s="171"/>
      <c r="H43" s="195"/>
      <c r="I43" s="161"/>
      <c r="J43" s="161"/>
      <c r="K43" s="161"/>
      <c r="L43" s="161"/>
      <c r="M43" s="162"/>
    </row>
    <row r="44" spans="1:13" s="114" customFormat="1" ht="12.75">
      <c r="A44" s="179"/>
      <c r="B44" s="155"/>
      <c r="C44" s="19"/>
      <c r="D44" s="157"/>
      <c r="E44" s="178"/>
      <c r="F44" s="19"/>
      <c r="G44" s="171"/>
      <c r="H44" s="195"/>
      <c r="I44" s="161"/>
      <c r="J44" s="161"/>
      <c r="K44" s="161"/>
      <c r="L44" s="161"/>
      <c r="M44" s="162"/>
    </row>
    <row r="45" spans="1:13" s="114" customFormat="1" ht="12.75">
      <c r="A45" s="179"/>
      <c r="B45" s="155"/>
      <c r="C45" s="19"/>
      <c r="D45" s="157"/>
      <c r="E45" s="178"/>
      <c r="F45" s="19"/>
      <c r="G45" s="171"/>
      <c r="H45" s="195"/>
      <c r="I45" s="161"/>
      <c r="J45" s="161"/>
      <c r="K45" s="161"/>
      <c r="L45" s="161"/>
      <c r="M45" s="162"/>
    </row>
    <row r="46" spans="1:13" s="114" customFormat="1" ht="12.75">
      <c r="A46" s="179"/>
      <c r="B46" s="155"/>
      <c r="C46" s="19"/>
      <c r="D46" s="157"/>
      <c r="E46" s="178"/>
      <c r="F46" s="19"/>
      <c r="G46" s="171"/>
      <c r="H46" s="195"/>
      <c r="I46" s="161"/>
      <c r="J46" s="161"/>
      <c r="K46" s="161"/>
      <c r="L46" s="161"/>
      <c r="M46" s="162"/>
    </row>
    <row r="47" spans="1:13" s="114" customFormat="1" ht="12.75">
      <c r="A47" s="179"/>
      <c r="B47" s="155"/>
      <c r="C47" s="19"/>
      <c r="D47" s="157"/>
      <c r="E47" s="178"/>
      <c r="F47" s="19"/>
      <c r="G47" s="171"/>
      <c r="H47" s="195"/>
      <c r="I47" s="161"/>
      <c r="J47" s="161"/>
      <c r="K47" s="161"/>
      <c r="L47" s="161"/>
      <c r="M47" s="162"/>
    </row>
    <row r="48" spans="1:13" s="114" customFormat="1" ht="12.75">
      <c r="A48" s="168"/>
      <c r="B48" s="155"/>
      <c r="C48" s="19"/>
      <c r="D48" s="157"/>
      <c r="E48" s="176"/>
      <c r="F48" s="19"/>
      <c r="G48" s="171"/>
      <c r="H48" s="195"/>
      <c r="I48" s="161"/>
      <c r="J48" s="161"/>
      <c r="K48" s="161"/>
      <c r="L48" s="161"/>
      <c r="M48" s="162"/>
    </row>
    <row r="49" spans="1:13" s="114" customFormat="1" ht="12.75">
      <c r="A49" s="179"/>
      <c r="B49" s="155"/>
      <c r="C49" s="19"/>
      <c r="D49" s="157"/>
      <c r="E49" s="178"/>
      <c r="F49" s="19"/>
      <c r="G49" s="171"/>
      <c r="H49" s="195"/>
      <c r="I49" s="161"/>
      <c r="J49" s="161"/>
      <c r="K49" s="161"/>
      <c r="L49" s="161"/>
      <c r="M49" s="162"/>
    </row>
    <row r="50" spans="1:13" s="114" customFormat="1" ht="12.75">
      <c r="A50" s="179"/>
      <c r="B50" s="155"/>
      <c r="C50" s="19"/>
      <c r="D50" s="157"/>
      <c r="E50" s="178"/>
      <c r="F50" s="19"/>
      <c r="G50" s="171"/>
      <c r="H50" s="195"/>
      <c r="I50" s="161"/>
      <c r="J50" s="161"/>
      <c r="K50" s="161"/>
      <c r="L50" s="161"/>
      <c r="M50" s="162"/>
    </row>
    <row r="51" spans="1:13" s="114" customFormat="1" ht="12.75">
      <c r="A51" s="186"/>
      <c r="B51" s="187"/>
      <c r="C51" s="188"/>
      <c r="D51" s="189"/>
      <c r="E51" s="190"/>
      <c r="F51" s="188"/>
      <c r="G51" s="191"/>
      <c r="H51" s="195"/>
      <c r="I51" s="161"/>
      <c r="J51" s="161"/>
      <c r="K51" s="161"/>
      <c r="L51" s="161"/>
      <c r="M51" s="162"/>
    </row>
    <row r="52" spans="1:14" s="114" customFormat="1" ht="13.5" thickBot="1">
      <c r="A52" s="180"/>
      <c r="B52" s="181"/>
      <c r="C52" s="182"/>
      <c r="D52" s="183"/>
      <c r="E52" s="184"/>
      <c r="F52" s="182"/>
      <c r="G52" s="192"/>
      <c r="H52" s="180"/>
      <c r="I52" s="181"/>
      <c r="J52" s="182"/>
      <c r="K52" s="183"/>
      <c r="L52" s="184"/>
      <c r="M52" s="185"/>
      <c r="N52" s="167"/>
    </row>
    <row r="54" spans="1:7" ht="12.75">
      <c r="A54" s="4" t="s">
        <v>857</v>
      </c>
      <c r="B54" s="463"/>
      <c r="C54" s="5"/>
      <c r="D54" s="5"/>
      <c r="E54" s="5"/>
      <c r="F54" s="5"/>
      <c r="G54" s="5"/>
    </row>
    <row r="55" spans="1:7" ht="12.75">
      <c r="A55" s="464" t="s">
        <v>858</v>
      </c>
      <c r="B55" s="465"/>
      <c r="C55" s="466"/>
      <c r="D55" s="467" t="s">
        <v>859</v>
      </c>
      <c r="E55" s="468">
        <v>2000</v>
      </c>
      <c r="F55" s="213"/>
      <c r="G55" s="213"/>
    </row>
    <row r="56" spans="1:7" ht="12.75">
      <c r="A56" s="469" t="s">
        <v>860</v>
      </c>
      <c r="B56" s="465"/>
      <c r="C56" s="466"/>
      <c r="D56" s="467" t="s">
        <v>861</v>
      </c>
      <c r="E56" s="468">
        <v>900</v>
      </c>
      <c r="F56" s="213"/>
      <c r="G56" s="213"/>
    </row>
    <row r="57" spans="1:7" ht="12.75">
      <c r="A57" s="469" t="s">
        <v>860</v>
      </c>
      <c r="B57" s="465"/>
      <c r="C57" s="466"/>
      <c r="D57" s="467" t="s">
        <v>861</v>
      </c>
      <c r="E57" s="468">
        <v>900</v>
      </c>
      <c r="F57" s="213"/>
      <c r="G57" s="213"/>
    </row>
    <row r="58" spans="1:7" ht="12.75">
      <c r="A58" s="469" t="s">
        <v>863</v>
      </c>
      <c r="B58" s="465"/>
      <c r="C58" s="466"/>
      <c r="D58" s="467" t="s">
        <v>862</v>
      </c>
      <c r="E58" s="468">
        <v>30</v>
      </c>
      <c r="F58" s="213"/>
      <c r="G58" s="213"/>
    </row>
    <row r="59" spans="1:7" ht="12.75">
      <c r="A59" s="469" t="s">
        <v>863</v>
      </c>
      <c r="B59" s="465"/>
      <c r="C59" s="466"/>
      <c r="D59" s="467" t="s">
        <v>862</v>
      </c>
      <c r="E59" s="468">
        <v>30</v>
      </c>
      <c r="F59" s="213"/>
      <c r="G59" s="213"/>
    </row>
    <row r="60" spans="1:7" ht="12.75">
      <c r="A60" s="469" t="s">
        <v>863</v>
      </c>
      <c r="B60" s="465"/>
      <c r="C60" s="466"/>
      <c r="D60" s="467" t="s">
        <v>862</v>
      </c>
      <c r="E60" s="468">
        <v>30</v>
      </c>
      <c r="F60" s="213"/>
      <c r="G60" s="213"/>
    </row>
    <row r="61" spans="1:7" ht="12.75">
      <c r="A61" s="469" t="s">
        <v>863</v>
      </c>
      <c r="B61" s="465"/>
      <c r="C61" s="466"/>
      <c r="D61" s="467" t="s">
        <v>862</v>
      </c>
      <c r="E61" s="468">
        <v>30</v>
      </c>
      <c r="F61" s="213"/>
      <c r="G61" s="213"/>
    </row>
    <row r="62" spans="1:7" ht="12.75">
      <c r="A62" s="469" t="s">
        <v>864</v>
      </c>
      <c r="B62" s="465"/>
      <c r="C62" s="466"/>
      <c r="D62" s="467" t="s">
        <v>865</v>
      </c>
      <c r="E62" s="468">
        <v>40</v>
      </c>
      <c r="F62" s="213"/>
      <c r="G62" s="213"/>
    </row>
    <row r="63" spans="1:7" ht="12.75">
      <c r="A63" s="469" t="s">
        <v>866</v>
      </c>
      <c r="B63" s="465"/>
      <c r="C63" s="466"/>
      <c r="D63" s="467" t="s">
        <v>867</v>
      </c>
      <c r="E63" s="468">
        <v>10</v>
      </c>
      <c r="F63" s="213"/>
      <c r="G63" s="213"/>
    </row>
    <row r="64" spans="1:7" ht="12.75">
      <c r="A64" s="469" t="s">
        <v>868</v>
      </c>
      <c r="B64" s="465"/>
      <c r="C64" s="213"/>
      <c r="D64" s="467" t="s">
        <v>856</v>
      </c>
      <c r="E64" s="468">
        <v>10</v>
      </c>
      <c r="F64" s="213"/>
      <c r="G64" s="213"/>
    </row>
    <row r="65" spans="1:7" ht="12.75">
      <c r="A65" s="469" t="s">
        <v>869</v>
      </c>
      <c r="B65" s="465"/>
      <c r="C65" s="213"/>
      <c r="D65" s="467" t="s">
        <v>870</v>
      </c>
      <c r="E65" s="468">
        <v>150</v>
      </c>
      <c r="F65" s="213"/>
      <c r="G65" s="213"/>
    </row>
    <row r="66" spans="1:7" ht="12.75">
      <c r="A66" s="469" t="s">
        <v>871</v>
      </c>
      <c r="B66" s="465"/>
      <c r="C66" s="213"/>
      <c r="D66" s="467" t="s">
        <v>870</v>
      </c>
      <c r="E66" s="468">
        <v>10</v>
      </c>
      <c r="F66" s="213"/>
      <c r="G66" s="213"/>
    </row>
    <row r="67" spans="1:7" ht="12.75">
      <c r="A67" s="469" t="s">
        <v>872</v>
      </c>
      <c r="B67" s="465"/>
      <c r="C67" s="213"/>
      <c r="D67" s="467" t="s">
        <v>865</v>
      </c>
      <c r="E67" s="468">
        <v>200</v>
      </c>
      <c r="F67" s="213"/>
      <c r="G67" s="213"/>
    </row>
    <row r="68" spans="1:7" ht="12.75">
      <c r="A68" s="469" t="s">
        <v>873</v>
      </c>
      <c r="B68" s="465"/>
      <c r="C68" s="213"/>
      <c r="D68" s="467" t="s">
        <v>865</v>
      </c>
      <c r="E68" s="468">
        <v>150</v>
      </c>
      <c r="F68" s="213"/>
      <c r="G68" s="213"/>
    </row>
    <row r="69" spans="1:7" ht="12.75">
      <c r="A69" s="469" t="s">
        <v>874</v>
      </c>
      <c r="B69" s="465"/>
      <c r="C69" s="213"/>
      <c r="D69" s="470"/>
      <c r="E69" s="468">
        <v>150</v>
      </c>
      <c r="F69" s="213"/>
      <c r="G69" s="213"/>
    </row>
    <row r="70" spans="1:7" ht="12.75">
      <c r="A70" s="5"/>
      <c r="B70" s="463"/>
      <c r="C70" s="5"/>
      <c r="D70" s="5"/>
      <c r="E70" s="471">
        <f>SUM(E55:E69)</f>
        <v>4640</v>
      </c>
      <c r="F70" s="5"/>
      <c r="G70" s="5"/>
    </row>
    <row r="71" spans="1:7" ht="12.75">
      <c r="A71" s="4" t="s">
        <v>879</v>
      </c>
      <c r="B71" s="463"/>
      <c r="C71" s="5"/>
      <c r="D71" s="5"/>
      <c r="E71" s="5"/>
      <c r="F71" s="5"/>
      <c r="G71" s="5"/>
    </row>
    <row r="72" spans="1:7" ht="12.75">
      <c r="A72" s="469" t="s">
        <v>868</v>
      </c>
      <c r="B72" s="465"/>
      <c r="C72" s="213"/>
      <c r="D72" s="467" t="s">
        <v>856</v>
      </c>
      <c r="E72" s="468">
        <v>10</v>
      </c>
      <c r="F72" s="213"/>
      <c r="G72" s="213"/>
    </row>
    <row r="73" spans="1:7" ht="12.75">
      <c r="A73" s="472" t="s">
        <v>880</v>
      </c>
      <c r="B73" s="465"/>
      <c r="C73" s="213"/>
      <c r="D73" s="467" t="s">
        <v>878</v>
      </c>
      <c r="E73" s="473">
        <v>500</v>
      </c>
      <c r="F73" s="213"/>
      <c r="G73" s="213"/>
    </row>
    <row r="74" spans="1:7" ht="12.75">
      <c r="A74" s="472" t="s">
        <v>881</v>
      </c>
      <c r="B74" s="465"/>
      <c r="C74" s="213"/>
      <c r="D74" s="467" t="s">
        <v>882</v>
      </c>
      <c r="E74" s="473">
        <v>1600</v>
      </c>
      <c r="F74" s="213"/>
      <c r="G74" s="213"/>
    </row>
    <row r="75" spans="1:7" ht="12.75">
      <c r="A75" s="472" t="s">
        <v>863</v>
      </c>
      <c r="B75" s="465"/>
      <c r="C75" s="213"/>
      <c r="D75" s="467" t="s">
        <v>883</v>
      </c>
      <c r="E75" s="473">
        <v>60</v>
      </c>
      <c r="F75" s="213"/>
      <c r="G75" s="213"/>
    </row>
    <row r="76" spans="1:7" ht="12.75">
      <c r="A76" s="472" t="s">
        <v>863</v>
      </c>
      <c r="B76" s="465"/>
      <c r="C76" s="213"/>
      <c r="D76" s="467" t="s">
        <v>883</v>
      </c>
      <c r="E76" s="473">
        <v>60</v>
      </c>
      <c r="F76" s="213"/>
      <c r="G76" s="213"/>
    </row>
    <row r="77" spans="1:7" ht="12.75">
      <c r="A77" s="472" t="s">
        <v>863</v>
      </c>
      <c r="B77" s="465"/>
      <c r="C77" s="213"/>
      <c r="D77" s="467" t="s">
        <v>883</v>
      </c>
      <c r="E77" s="473">
        <v>60</v>
      </c>
      <c r="F77" s="213"/>
      <c r="G77" s="213"/>
    </row>
    <row r="78" spans="1:7" ht="12.75">
      <c r="A78" s="472" t="s">
        <v>884</v>
      </c>
      <c r="B78" s="465"/>
      <c r="C78" s="213"/>
      <c r="D78" s="467" t="s">
        <v>870</v>
      </c>
      <c r="E78" s="473">
        <v>100</v>
      </c>
      <c r="F78" s="213"/>
      <c r="G78" s="213"/>
    </row>
    <row r="79" spans="1:7" ht="12.75">
      <c r="A79" s="472" t="s">
        <v>885</v>
      </c>
      <c r="B79" s="465"/>
      <c r="C79" s="213"/>
      <c r="D79" s="467" t="s">
        <v>856</v>
      </c>
      <c r="E79" s="473">
        <v>50</v>
      </c>
      <c r="F79" s="213"/>
      <c r="G79" s="213"/>
    </row>
    <row r="80" spans="1:7" ht="12.75">
      <c r="A80" s="472" t="s">
        <v>886</v>
      </c>
      <c r="B80" s="465"/>
      <c r="C80" s="213"/>
      <c r="D80" s="467" t="s">
        <v>856</v>
      </c>
      <c r="E80" s="473">
        <v>10</v>
      </c>
      <c r="F80" s="213"/>
      <c r="G80" s="213"/>
    </row>
    <row r="81" spans="1:7" ht="12.75">
      <c r="A81" s="472" t="s">
        <v>886</v>
      </c>
      <c r="B81" s="465"/>
      <c r="C81" s="213"/>
      <c r="D81" s="467" t="s">
        <v>856</v>
      </c>
      <c r="E81" s="473">
        <v>10</v>
      </c>
      <c r="F81" s="213"/>
      <c r="G81" s="213"/>
    </row>
    <row r="82" spans="1:7" ht="12.75">
      <c r="A82" s="472" t="s">
        <v>887</v>
      </c>
      <c r="B82" s="465"/>
      <c r="C82" s="213"/>
      <c r="D82" s="467" t="s">
        <v>867</v>
      </c>
      <c r="E82" s="473">
        <v>100</v>
      </c>
      <c r="F82" s="213"/>
      <c r="G82" s="213"/>
    </row>
    <row r="83" spans="1:7" ht="12.75">
      <c r="A83" s="472" t="s">
        <v>888</v>
      </c>
      <c r="B83" s="465"/>
      <c r="C83" s="213"/>
      <c r="D83" s="467" t="s">
        <v>856</v>
      </c>
      <c r="E83" s="473">
        <v>30</v>
      </c>
      <c r="F83" s="213"/>
      <c r="G83" s="213"/>
    </row>
    <row r="84" spans="1:7" ht="12.75">
      <c r="A84" s="469" t="s">
        <v>871</v>
      </c>
      <c r="B84" s="465"/>
      <c r="C84" s="213"/>
      <c r="D84" s="467" t="s">
        <v>870</v>
      </c>
      <c r="E84" s="468">
        <v>10</v>
      </c>
      <c r="F84" s="213"/>
      <c r="G84" s="213"/>
    </row>
    <row r="85" spans="1:7" ht="12.75">
      <c r="A85" s="472" t="s">
        <v>889</v>
      </c>
      <c r="B85" s="465"/>
      <c r="C85" s="213"/>
      <c r="D85" s="467" t="s">
        <v>870</v>
      </c>
      <c r="E85" s="473">
        <v>20</v>
      </c>
      <c r="F85" s="213"/>
      <c r="G85" s="213"/>
    </row>
    <row r="86" spans="1:7" ht="12.75">
      <c r="A86" s="472" t="s">
        <v>890</v>
      </c>
      <c r="B86" s="465"/>
      <c r="C86" s="213"/>
      <c r="D86" s="467" t="s">
        <v>856</v>
      </c>
      <c r="E86" s="473">
        <v>30</v>
      </c>
      <c r="F86" s="213"/>
      <c r="G86" s="213"/>
    </row>
    <row r="87" spans="1:7" ht="12.75">
      <c r="A87" s="469" t="s">
        <v>873</v>
      </c>
      <c r="B87" s="465"/>
      <c r="C87" s="213"/>
      <c r="D87" s="467" t="s">
        <v>865</v>
      </c>
      <c r="E87" s="468">
        <v>150</v>
      </c>
      <c r="F87" s="213"/>
      <c r="G87" s="213"/>
    </row>
    <row r="88" spans="1:7" ht="12.75">
      <c r="A88" s="469" t="s">
        <v>874</v>
      </c>
      <c r="B88" s="465"/>
      <c r="C88" s="213"/>
      <c r="D88" s="467"/>
      <c r="E88" s="468">
        <v>150</v>
      </c>
      <c r="F88" s="213"/>
      <c r="G88" s="213"/>
    </row>
    <row r="89" ht="12.75">
      <c r="E89" s="177">
        <f>SUM(E72:E88)</f>
        <v>2950</v>
      </c>
    </row>
  </sheetData>
  <mergeCells count="6">
    <mergeCell ref="K2:K16"/>
    <mergeCell ref="A6:E17"/>
    <mergeCell ref="G6:I17"/>
    <mergeCell ref="H2:I2"/>
    <mergeCell ref="B2:E2"/>
    <mergeCell ref="B3:E3"/>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Tabelle4">
    <pageSetUpPr fitToPage="1"/>
  </sheetPr>
  <dimension ref="A1:Q276"/>
  <sheetViews>
    <sheetView workbookViewId="0" topLeftCell="A259">
      <selection activeCell="K2" sqref="K2"/>
    </sheetView>
  </sheetViews>
  <sheetFormatPr defaultColWidth="11.421875" defaultRowHeight="12.75"/>
  <cols>
    <col min="1" max="1" width="35.7109375" style="0" customWidth="1"/>
    <col min="2" max="2" width="4.421875" style="0" bestFit="1" customWidth="1"/>
    <col min="3" max="3" width="5.421875" style="0" bestFit="1" customWidth="1"/>
    <col min="4" max="4" width="4.57421875" style="0" bestFit="1" customWidth="1"/>
    <col min="5" max="5" width="3.28125" style="36" customWidth="1"/>
    <col min="6" max="6" width="3.28125" style="459" customWidth="1"/>
    <col min="7" max="7" width="2.140625" style="451" bestFit="1" customWidth="1"/>
    <col min="8" max="8" width="5.140625" style="0" customWidth="1"/>
  </cols>
  <sheetData>
    <row r="1" spans="1:8" ht="39.75" customHeight="1">
      <c r="A1" s="531" t="s">
        <v>1143</v>
      </c>
      <c r="B1" s="532"/>
      <c r="C1" s="532"/>
      <c r="D1" s="532"/>
      <c r="E1" s="532"/>
      <c r="F1" s="532"/>
      <c r="G1" s="533"/>
      <c r="H1" s="533"/>
    </row>
    <row r="2" spans="1:7" ht="39.75">
      <c r="A2" s="121" t="s">
        <v>52</v>
      </c>
      <c r="B2" s="122" t="s">
        <v>1135</v>
      </c>
      <c r="C2" s="122" t="s">
        <v>120</v>
      </c>
      <c r="D2" s="123" t="s">
        <v>119</v>
      </c>
      <c r="E2" s="443" t="s">
        <v>1139</v>
      </c>
      <c r="F2" s="452" t="s">
        <v>1140</v>
      </c>
      <c r="G2" s="446" t="s">
        <v>1138</v>
      </c>
    </row>
    <row r="3" spans="1:8" s="127" customFormat="1" ht="11.25">
      <c r="A3" s="124" t="s">
        <v>533</v>
      </c>
      <c r="B3" s="432">
        <v>10</v>
      </c>
      <c r="C3" s="125" t="s">
        <v>527</v>
      </c>
      <c r="D3" s="126" t="s">
        <v>103</v>
      </c>
      <c r="E3" s="125">
        <v>3</v>
      </c>
      <c r="F3" s="498">
        <v>3</v>
      </c>
      <c r="G3" s="447" t="s">
        <v>1138</v>
      </c>
      <c r="H3" s="127">
        <f>IF(F3&gt;-1,((F3/2+0.5)*F3-(E3/2+0.5)*E3)*B3,"")</f>
        <v>0</v>
      </c>
    </row>
    <row r="4" spans="1:8" s="127" customFormat="1" ht="11.25">
      <c r="A4" s="128" t="s">
        <v>535</v>
      </c>
      <c r="B4" s="433">
        <v>10</v>
      </c>
      <c r="C4" s="129" t="s">
        <v>527</v>
      </c>
      <c r="D4" s="130" t="s">
        <v>103</v>
      </c>
      <c r="E4" s="129">
        <v>3</v>
      </c>
      <c r="F4" s="499">
        <v>3</v>
      </c>
      <c r="G4" s="447" t="s">
        <v>1138</v>
      </c>
      <c r="H4" s="127">
        <f aca="true" t="shared" si="0" ref="H4:H19">IF(F4&gt;-1,((F4/2+0.5)*F4-(E4/2+0.5)*E4)*B4,"")</f>
        <v>0</v>
      </c>
    </row>
    <row r="5" spans="1:8" s="127" customFormat="1" ht="11.25">
      <c r="A5" s="128" t="s">
        <v>104</v>
      </c>
      <c r="B5" s="433">
        <v>10</v>
      </c>
      <c r="C5" s="129" t="s">
        <v>529</v>
      </c>
      <c r="D5" s="130" t="s">
        <v>103</v>
      </c>
      <c r="E5" s="129">
        <v>3</v>
      </c>
      <c r="F5" s="499">
        <v>3</v>
      </c>
      <c r="G5" s="447" t="s">
        <v>1138</v>
      </c>
      <c r="H5" s="127">
        <f t="shared" si="0"/>
        <v>0</v>
      </c>
    </row>
    <row r="6" spans="1:8" s="127" customFormat="1" ht="11.25">
      <c r="A6" s="128" t="s">
        <v>105</v>
      </c>
      <c r="B6" s="433">
        <v>10</v>
      </c>
      <c r="C6" s="129" t="s">
        <v>529</v>
      </c>
      <c r="D6" s="130" t="s">
        <v>103</v>
      </c>
      <c r="E6" s="129">
        <v>3</v>
      </c>
      <c r="F6" s="499">
        <v>3</v>
      </c>
      <c r="G6" s="447" t="s">
        <v>1138</v>
      </c>
      <c r="H6" s="127">
        <f t="shared" si="0"/>
        <v>0</v>
      </c>
    </row>
    <row r="7" spans="1:8" s="127" customFormat="1" ht="11.25">
      <c r="A7" s="128" t="s">
        <v>106</v>
      </c>
      <c r="B7" s="433">
        <v>10</v>
      </c>
      <c r="C7" s="129" t="s">
        <v>529</v>
      </c>
      <c r="D7" s="130" t="s">
        <v>103</v>
      </c>
      <c r="E7" s="129">
        <v>3</v>
      </c>
      <c r="F7" s="499">
        <v>3</v>
      </c>
      <c r="G7" s="447" t="s">
        <v>1138</v>
      </c>
      <c r="H7" s="127">
        <f t="shared" si="0"/>
        <v>0</v>
      </c>
    </row>
    <row r="8" spans="1:8" s="127" customFormat="1" ht="11.25">
      <c r="A8" s="128" t="s">
        <v>107</v>
      </c>
      <c r="B8" s="433">
        <v>10</v>
      </c>
      <c r="C8" s="129" t="s">
        <v>527</v>
      </c>
      <c r="D8" s="130" t="s">
        <v>103</v>
      </c>
      <c r="E8" s="129">
        <v>3</v>
      </c>
      <c r="F8" s="499">
        <v>3</v>
      </c>
      <c r="G8" s="447" t="s">
        <v>1138</v>
      </c>
      <c r="H8" s="127">
        <f t="shared" si="0"/>
        <v>0</v>
      </c>
    </row>
    <row r="9" spans="1:8" s="127" customFormat="1" ht="11.25">
      <c r="A9" s="128" t="s">
        <v>108</v>
      </c>
      <c r="B9" s="433">
        <v>10</v>
      </c>
      <c r="C9" s="129" t="s">
        <v>529</v>
      </c>
      <c r="D9" s="130" t="s">
        <v>103</v>
      </c>
      <c r="E9" s="129">
        <v>3</v>
      </c>
      <c r="F9" s="499">
        <v>3</v>
      </c>
      <c r="G9" s="447" t="s">
        <v>1138</v>
      </c>
      <c r="H9" s="127">
        <f t="shared" si="0"/>
        <v>0</v>
      </c>
    </row>
    <row r="10" spans="1:8" s="127" customFormat="1" ht="11.25">
      <c r="A10" s="128" t="s">
        <v>1137</v>
      </c>
      <c r="B10" s="433">
        <v>50</v>
      </c>
      <c r="C10" s="129" t="s">
        <v>529</v>
      </c>
      <c r="D10" s="130" t="s">
        <v>103</v>
      </c>
      <c r="E10" s="129">
        <v>3</v>
      </c>
      <c r="F10" s="499">
        <v>3</v>
      </c>
      <c r="G10" s="447" t="s">
        <v>1138</v>
      </c>
      <c r="H10" s="127">
        <f t="shared" si="0"/>
        <v>0</v>
      </c>
    </row>
    <row r="11" spans="1:8" s="127" customFormat="1" ht="11.25">
      <c r="A11" s="128" t="s">
        <v>109</v>
      </c>
      <c r="B11" s="433">
        <v>10</v>
      </c>
      <c r="C11" s="129" t="s">
        <v>529</v>
      </c>
      <c r="D11" s="130" t="s">
        <v>103</v>
      </c>
      <c r="E11" s="129">
        <v>3</v>
      </c>
      <c r="F11" s="499">
        <v>3</v>
      </c>
      <c r="G11" s="447" t="s">
        <v>1138</v>
      </c>
      <c r="H11" s="127">
        <f t="shared" si="0"/>
        <v>0</v>
      </c>
    </row>
    <row r="12" spans="1:8" s="127" customFormat="1" ht="11.25">
      <c r="A12" s="128" t="s">
        <v>110</v>
      </c>
      <c r="B12" s="433">
        <v>10</v>
      </c>
      <c r="C12" s="129" t="s">
        <v>527</v>
      </c>
      <c r="D12" s="130" t="s">
        <v>103</v>
      </c>
      <c r="E12" s="129">
        <v>3</v>
      </c>
      <c r="F12" s="499">
        <v>3</v>
      </c>
      <c r="G12" s="447" t="s">
        <v>1138</v>
      </c>
      <c r="H12" s="127">
        <f t="shared" si="0"/>
        <v>0</v>
      </c>
    </row>
    <row r="13" spans="1:8" s="127" customFormat="1" ht="11.25">
      <c r="A13" s="128" t="s">
        <v>111</v>
      </c>
      <c r="B13" s="433">
        <v>10</v>
      </c>
      <c r="C13" s="129" t="s">
        <v>527</v>
      </c>
      <c r="D13" s="130" t="s">
        <v>103</v>
      </c>
      <c r="E13" s="129">
        <v>3</v>
      </c>
      <c r="F13" s="499">
        <v>3</v>
      </c>
      <c r="G13" s="447" t="s">
        <v>1138</v>
      </c>
      <c r="H13" s="127">
        <f t="shared" si="0"/>
        <v>0</v>
      </c>
    </row>
    <row r="14" spans="1:8" s="127" customFormat="1" ht="11.25">
      <c r="A14" s="128" t="s">
        <v>112</v>
      </c>
      <c r="B14" s="433">
        <v>10</v>
      </c>
      <c r="C14" s="129" t="s">
        <v>529</v>
      </c>
      <c r="D14" s="130" t="s">
        <v>103</v>
      </c>
      <c r="E14" s="129">
        <v>3</v>
      </c>
      <c r="F14" s="499">
        <v>3</v>
      </c>
      <c r="G14" s="447" t="s">
        <v>1138</v>
      </c>
      <c r="H14" s="127">
        <f t="shared" si="0"/>
        <v>0</v>
      </c>
    </row>
    <row r="15" spans="1:8" s="127" customFormat="1" ht="11.25">
      <c r="A15" s="128" t="s">
        <v>113</v>
      </c>
      <c r="B15" s="433">
        <v>10</v>
      </c>
      <c r="C15" s="129" t="s">
        <v>525</v>
      </c>
      <c r="D15" s="130" t="s">
        <v>103</v>
      </c>
      <c r="E15" s="129">
        <v>3</v>
      </c>
      <c r="F15" s="499">
        <v>3</v>
      </c>
      <c r="G15" s="447" t="s">
        <v>1138</v>
      </c>
      <c r="H15" s="127">
        <f t="shared" si="0"/>
        <v>0</v>
      </c>
    </row>
    <row r="16" spans="1:8" s="127" customFormat="1" ht="11.25">
      <c r="A16" s="128" t="s">
        <v>117</v>
      </c>
      <c r="B16" s="433">
        <v>10</v>
      </c>
      <c r="C16" s="129" t="s">
        <v>118</v>
      </c>
      <c r="D16" s="129">
        <v>3</v>
      </c>
      <c r="E16" s="129">
        <v>0</v>
      </c>
      <c r="F16" s="499">
        <v>0</v>
      </c>
      <c r="G16" s="447" t="s">
        <v>1138</v>
      </c>
      <c r="H16" s="127">
        <f t="shared" si="0"/>
        <v>0</v>
      </c>
    </row>
    <row r="17" spans="1:8" s="127" customFormat="1" ht="11.25">
      <c r="A17" s="128" t="s">
        <v>114</v>
      </c>
      <c r="B17" s="433">
        <v>10</v>
      </c>
      <c r="C17" s="129" t="s">
        <v>526</v>
      </c>
      <c r="D17" s="130" t="s">
        <v>103</v>
      </c>
      <c r="E17" s="129">
        <v>3</v>
      </c>
      <c r="F17" s="499">
        <v>3</v>
      </c>
      <c r="G17" s="447" t="s">
        <v>1138</v>
      </c>
      <c r="H17" s="127">
        <f t="shared" si="0"/>
        <v>0</v>
      </c>
    </row>
    <row r="18" spans="1:8" s="127" customFormat="1" ht="11.25">
      <c r="A18" s="128" t="s">
        <v>115</v>
      </c>
      <c r="B18" s="433">
        <v>10</v>
      </c>
      <c r="C18" s="129" t="s">
        <v>530</v>
      </c>
      <c r="D18" s="130" t="s">
        <v>103</v>
      </c>
      <c r="E18" s="129">
        <v>3</v>
      </c>
      <c r="F18" s="499">
        <v>3</v>
      </c>
      <c r="G18" s="447" t="s">
        <v>1138</v>
      </c>
      <c r="H18" s="127">
        <f t="shared" si="0"/>
        <v>0</v>
      </c>
    </row>
    <row r="19" spans="1:8" s="127" customFormat="1" ht="11.25">
      <c r="A19" s="131" t="s">
        <v>116</v>
      </c>
      <c r="B19" s="423">
        <v>10</v>
      </c>
      <c r="C19" s="132" t="s">
        <v>530</v>
      </c>
      <c r="D19" s="133" t="s">
        <v>103</v>
      </c>
      <c r="E19" s="132">
        <v>3</v>
      </c>
      <c r="F19" s="500">
        <v>3</v>
      </c>
      <c r="G19" s="447" t="s">
        <v>1138</v>
      </c>
      <c r="H19" s="127">
        <f t="shared" si="0"/>
        <v>0</v>
      </c>
    </row>
    <row r="20" spans="1:7" ht="12.75">
      <c r="A20" s="196"/>
      <c r="B20" s="196"/>
      <c r="C20" s="197"/>
      <c r="D20" s="197"/>
      <c r="E20" s="197"/>
      <c r="F20" s="453"/>
      <c r="G20" s="449" t="s">
        <v>1138</v>
      </c>
    </row>
    <row r="21" spans="1:8" ht="12.75">
      <c r="A21" s="144" t="s">
        <v>53</v>
      </c>
      <c r="B21" s="441">
        <v>100</v>
      </c>
      <c r="C21" s="145" t="s">
        <v>120</v>
      </c>
      <c r="D21" s="146" t="s">
        <v>119</v>
      </c>
      <c r="E21" s="444">
        <v>0</v>
      </c>
      <c r="F21" s="454">
        <v>0</v>
      </c>
      <c r="G21" s="448">
        <f>IF(F21=1,"+","")</f>
      </c>
      <c r="H21" s="127">
        <f>IF(F21&gt;-1,((F21/2+0.5)*F21-(E21/2+0.5)*E21)*B21,"")</f>
        <v>0</v>
      </c>
    </row>
    <row r="22" spans="1:8" ht="12.75">
      <c r="A22" s="134" t="s">
        <v>121</v>
      </c>
      <c r="B22" s="439">
        <v>10</v>
      </c>
      <c r="C22" s="135" t="s">
        <v>526</v>
      </c>
      <c r="D22" s="136" t="s">
        <v>103</v>
      </c>
      <c r="E22" s="135">
        <v>3</v>
      </c>
      <c r="F22" s="455">
        <v>3</v>
      </c>
      <c r="G22" s="449">
        <f aca="true" t="shared" si="1" ref="G22:G40">IF(G21="+","+","")</f>
      </c>
      <c r="H22" s="127">
        <f aca="true" t="shared" si="2" ref="H22:H41">IF(F22&gt;-1,((F22/2+0.5)*F22-(E22/2+0.5)*E22)*B22,"")</f>
        <v>0</v>
      </c>
    </row>
    <row r="23" spans="1:8" ht="12.75">
      <c r="A23" s="128" t="s">
        <v>122</v>
      </c>
      <c r="B23" s="208">
        <v>10</v>
      </c>
      <c r="C23" s="129" t="s">
        <v>118</v>
      </c>
      <c r="D23" s="129">
        <v>1</v>
      </c>
      <c r="E23" s="129">
        <v>0</v>
      </c>
      <c r="F23" s="455">
        <v>0</v>
      </c>
      <c r="G23" s="449">
        <f t="shared" si="1"/>
      </c>
      <c r="H23" s="127">
        <f t="shared" si="2"/>
        <v>0</v>
      </c>
    </row>
    <row r="24" spans="1:8" ht="12.75">
      <c r="A24" s="128" t="s">
        <v>123</v>
      </c>
      <c r="B24" s="208">
        <v>10</v>
      </c>
      <c r="C24" s="129" t="s">
        <v>118</v>
      </c>
      <c r="D24" s="129">
        <v>1</v>
      </c>
      <c r="E24" s="129">
        <v>0</v>
      </c>
      <c r="F24" s="455">
        <v>0</v>
      </c>
      <c r="G24" s="449">
        <f t="shared" si="1"/>
      </c>
      <c r="H24" s="127">
        <f t="shared" si="2"/>
        <v>0</v>
      </c>
    </row>
    <row r="25" spans="1:8" ht="12.75">
      <c r="A25" s="128" t="s">
        <v>124</v>
      </c>
      <c r="B25" s="208">
        <v>10</v>
      </c>
      <c r="C25" s="129" t="s">
        <v>118</v>
      </c>
      <c r="D25" s="129">
        <v>1</v>
      </c>
      <c r="E25" s="129">
        <v>0</v>
      </c>
      <c r="F25" s="455">
        <v>0</v>
      </c>
      <c r="G25" s="449">
        <f t="shared" si="1"/>
      </c>
      <c r="H25" s="127">
        <f t="shared" si="2"/>
        <v>0</v>
      </c>
    </row>
    <row r="26" spans="1:8" ht="12.75">
      <c r="A26" s="128" t="s">
        <v>125</v>
      </c>
      <c r="B26" s="208">
        <v>10</v>
      </c>
      <c r="C26" s="129" t="s">
        <v>118</v>
      </c>
      <c r="D26" s="129">
        <v>1</v>
      </c>
      <c r="E26" s="129">
        <v>1</v>
      </c>
      <c r="F26" s="455">
        <v>1</v>
      </c>
      <c r="G26" s="449">
        <f t="shared" si="1"/>
      </c>
      <c r="H26" s="127">
        <f t="shared" si="2"/>
        <v>0</v>
      </c>
    </row>
    <row r="27" spans="1:8" ht="12.75">
      <c r="A27" s="128" t="s">
        <v>126</v>
      </c>
      <c r="B27" s="208">
        <v>10</v>
      </c>
      <c r="C27" s="129" t="s">
        <v>118</v>
      </c>
      <c r="D27" s="129">
        <v>1</v>
      </c>
      <c r="E27" s="129">
        <v>0</v>
      </c>
      <c r="F27" s="455">
        <v>0</v>
      </c>
      <c r="G27" s="449">
        <f t="shared" si="1"/>
      </c>
      <c r="H27" s="127">
        <f t="shared" si="2"/>
        <v>0</v>
      </c>
    </row>
    <row r="28" spans="1:8" ht="12.75">
      <c r="A28" s="128" t="s">
        <v>127</v>
      </c>
      <c r="B28" s="208">
        <v>10</v>
      </c>
      <c r="C28" s="129" t="s">
        <v>118</v>
      </c>
      <c r="D28" s="129">
        <v>1</v>
      </c>
      <c r="E28" s="129">
        <v>0</v>
      </c>
      <c r="F28" s="455">
        <v>0</v>
      </c>
      <c r="G28" s="449">
        <f t="shared" si="1"/>
      </c>
      <c r="H28" s="127">
        <f t="shared" si="2"/>
        <v>0</v>
      </c>
    </row>
    <row r="29" spans="1:8" ht="12.75">
      <c r="A29" s="128" t="s">
        <v>128</v>
      </c>
      <c r="B29" s="208">
        <v>10</v>
      </c>
      <c r="C29" s="129" t="s">
        <v>118</v>
      </c>
      <c r="D29" s="129">
        <v>1</v>
      </c>
      <c r="E29" s="129">
        <v>0</v>
      </c>
      <c r="F29" s="455">
        <v>0</v>
      </c>
      <c r="G29" s="449">
        <f t="shared" si="1"/>
      </c>
      <c r="H29" s="127">
        <f t="shared" si="2"/>
        <v>0</v>
      </c>
    </row>
    <row r="30" spans="1:8" ht="12.75">
      <c r="A30" s="128" t="s">
        <v>129</v>
      </c>
      <c r="B30" s="208">
        <v>10</v>
      </c>
      <c r="C30" s="129" t="s">
        <v>118</v>
      </c>
      <c r="D30" s="129">
        <v>1</v>
      </c>
      <c r="E30" s="129">
        <v>0</v>
      </c>
      <c r="F30" s="455">
        <v>0</v>
      </c>
      <c r="G30" s="449">
        <f t="shared" si="1"/>
      </c>
      <c r="H30" s="127">
        <f t="shared" si="2"/>
        <v>0</v>
      </c>
    </row>
    <row r="31" spans="1:8" ht="12.75">
      <c r="A31" s="128" t="s">
        <v>130</v>
      </c>
      <c r="B31" s="208">
        <v>10</v>
      </c>
      <c r="C31" s="129" t="s">
        <v>118</v>
      </c>
      <c r="D31" s="129">
        <v>1</v>
      </c>
      <c r="E31" s="129">
        <v>0</v>
      </c>
      <c r="F31" s="455">
        <v>0</v>
      </c>
      <c r="G31" s="449">
        <f t="shared" si="1"/>
      </c>
      <c r="H31" s="127">
        <f t="shared" si="2"/>
        <v>0</v>
      </c>
    </row>
    <row r="32" spans="1:8" ht="12.75">
      <c r="A32" s="128" t="s">
        <v>131</v>
      </c>
      <c r="B32" s="208">
        <v>10</v>
      </c>
      <c r="C32" s="129" t="s">
        <v>118</v>
      </c>
      <c r="D32" s="129">
        <v>1</v>
      </c>
      <c r="E32" s="129">
        <v>0</v>
      </c>
      <c r="F32" s="455">
        <v>0</v>
      </c>
      <c r="G32" s="449">
        <f t="shared" si="1"/>
      </c>
      <c r="H32" s="127">
        <f t="shared" si="2"/>
        <v>0</v>
      </c>
    </row>
    <row r="33" spans="1:8" ht="12.75">
      <c r="A33" s="128" t="s">
        <v>132</v>
      </c>
      <c r="B33" s="208">
        <v>10</v>
      </c>
      <c r="C33" s="129" t="s">
        <v>118</v>
      </c>
      <c r="D33" s="129">
        <v>1</v>
      </c>
      <c r="E33" s="129">
        <v>0</v>
      </c>
      <c r="F33" s="455">
        <v>0</v>
      </c>
      <c r="G33" s="449">
        <f t="shared" si="1"/>
      </c>
      <c r="H33" s="127">
        <f t="shared" si="2"/>
        <v>0</v>
      </c>
    </row>
    <row r="34" spans="1:8" ht="12.75">
      <c r="A34" s="128" t="s">
        <v>133</v>
      </c>
      <c r="B34" s="208">
        <v>10</v>
      </c>
      <c r="C34" s="129" t="s">
        <v>118</v>
      </c>
      <c r="D34" s="129">
        <v>1</v>
      </c>
      <c r="E34" s="129">
        <v>0</v>
      </c>
      <c r="F34" s="455">
        <v>0</v>
      </c>
      <c r="G34" s="449">
        <f t="shared" si="1"/>
      </c>
      <c r="H34" s="127">
        <f t="shared" si="2"/>
        <v>0</v>
      </c>
    </row>
    <row r="35" spans="1:8" ht="12.75">
      <c r="A35" s="128" t="s">
        <v>134</v>
      </c>
      <c r="B35" s="208">
        <v>10</v>
      </c>
      <c r="C35" s="129" t="s">
        <v>118</v>
      </c>
      <c r="D35" s="129">
        <v>1</v>
      </c>
      <c r="E35" s="129">
        <v>0</v>
      </c>
      <c r="F35" s="455">
        <v>0</v>
      </c>
      <c r="G35" s="449">
        <f t="shared" si="1"/>
      </c>
      <c r="H35" s="127">
        <f t="shared" si="2"/>
        <v>0</v>
      </c>
    </row>
    <row r="36" spans="1:8" ht="12.75">
      <c r="A36" s="128" t="s">
        <v>135</v>
      </c>
      <c r="B36" s="208">
        <v>10</v>
      </c>
      <c r="C36" s="129" t="s">
        <v>118</v>
      </c>
      <c r="D36" s="129">
        <v>1</v>
      </c>
      <c r="E36" s="129">
        <v>0</v>
      </c>
      <c r="F36" s="455">
        <v>0</v>
      </c>
      <c r="G36" s="449">
        <f t="shared" si="1"/>
      </c>
      <c r="H36" s="127">
        <f t="shared" si="2"/>
        <v>0</v>
      </c>
    </row>
    <row r="37" spans="1:8" ht="12.75">
      <c r="A37" s="128" t="s">
        <v>136</v>
      </c>
      <c r="B37" s="208">
        <v>10</v>
      </c>
      <c r="C37" s="129" t="s">
        <v>118</v>
      </c>
      <c r="D37" s="129">
        <v>1</v>
      </c>
      <c r="E37" s="129">
        <v>0</v>
      </c>
      <c r="F37" s="455">
        <v>0</v>
      </c>
      <c r="G37" s="449">
        <f t="shared" si="1"/>
      </c>
      <c r="H37" s="127">
        <f t="shared" si="2"/>
        <v>0</v>
      </c>
    </row>
    <row r="38" spans="1:8" ht="12.75">
      <c r="A38" s="128" t="s">
        <v>137</v>
      </c>
      <c r="B38" s="208">
        <v>10</v>
      </c>
      <c r="C38" s="129" t="s">
        <v>118</v>
      </c>
      <c r="D38" s="129">
        <v>1</v>
      </c>
      <c r="E38" s="129">
        <v>0</v>
      </c>
      <c r="F38" s="455">
        <v>0</v>
      </c>
      <c r="G38" s="449">
        <f t="shared" si="1"/>
      </c>
      <c r="H38" s="127">
        <f t="shared" si="2"/>
        <v>0</v>
      </c>
    </row>
    <row r="39" spans="1:8" ht="12.75">
      <c r="A39" s="128" t="s">
        <v>138</v>
      </c>
      <c r="B39" s="208">
        <v>10</v>
      </c>
      <c r="C39" s="129" t="s">
        <v>527</v>
      </c>
      <c r="D39" s="130" t="s">
        <v>103</v>
      </c>
      <c r="E39" s="129">
        <v>3</v>
      </c>
      <c r="F39" s="455">
        <v>3</v>
      </c>
      <c r="G39" s="449">
        <f t="shared" si="1"/>
      </c>
      <c r="H39" s="127">
        <f t="shared" si="2"/>
        <v>0</v>
      </c>
    </row>
    <row r="40" spans="1:8" ht="12.75">
      <c r="A40" s="131" t="s">
        <v>139</v>
      </c>
      <c r="B40" s="423">
        <v>10</v>
      </c>
      <c r="C40" s="132" t="s">
        <v>118</v>
      </c>
      <c r="D40" s="132">
        <v>1</v>
      </c>
      <c r="E40" s="132">
        <v>1</v>
      </c>
      <c r="F40" s="456">
        <v>1</v>
      </c>
      <c r="G40" s="449">
        <f t="shared" si="1"/>
      </c>
      <c r="H40" s="127">
        <f t="shared" si="2"/>
        <v>0</v>
      </c>
    </row>
    <row r="41" spans="1:8" ht="12.75">
      <c r="A41" s="147" t="s">
        <v>74</v>
      </c>
      <c r="B41" s="442">
        <v>100</v>
      </c>
      <c r="C41" s="148" t="s">
        <v>120</v>
      </c>
      <c r="D41" s="149" t="s">
        <v>119</v>
      </c>
      <c r="E41" s="445">
        <v>0</v>
      </c>
      <c r="F41" s="457">
        <v>0</v>
      </c>
      <c r="G41" s="450">
        <f>IF(F21=1,"+","")</f>
      </c>
      <c r="H41" s="127">
        <f t="shared" si="2"/>
        <v>0</v>
      </c>
    </row>
    <row r="42" spans="1:8" ht="12.75">
      <c r="A42" s="134" t="s">
        <v>689</v>
      </c>
      <c r="B42" s="439">
        <v>10</v>
      </c>
      <c r="C42" s="135" t="s">
        <v>118</v>
      </c>
      <c r="D42" s="135">
        <v>1</v>
      </c>
      <c r="E42" s="135">
        <v>0</v>
      </c>
      <c r="F42" s="455">
        <v>0</v>
      </c>
      <c r="G42" s="449">
        <f>IF(F41=1,"+","")</f>
      </c>
      <c r="H42" s="127">
        <f>IF(F42&gt;-1,((F42/2+0.5)*F42-(E42/2+0.5)*E42)*B42,"")</f>
        <v>0</v>
      </c>
    </row>
    <row r="43" spans="1:8" ht="12.75">
      <c r="A43" s="128" t="s">
        <v>690</v>
      </c>
      <c r="B43" s="208">
        <v>10</v>
      </c>
      <c r="C43" s="129" t="s">
        <v>526</v>
      </c>
      <c r="D43" s="130" t="s">
        <v>103</v>
      </c>
      <c r="E43" s="129">
        <v>3</v>
      </c>
      <c r="F43" s="455">
        <v>3</v>
      </c>
      <c r="G43" s="449">
        <f>IF(G42="+","+","")</f>
      </c>
      <c r="H43" s="127">
        <f>IF(F43&gt;-1,((F43/2+0.5)*F43-(E43/2+0.5)*E43)*B43,"")</f>
        <v>0</v>
      </c>
    </row>
    <row r="44" spans="1:8" ht="12.75">
      <c r="A44" s="128" t="s">
        <v>691</v>
      </c>
      <c r="B44" s="208">
        <v>10</v>
      </c>
      <c r="C44" s="129" t="s">
        <v>526</v>
      </c>
      <c r="D44" s="130" t="s">
        <v>103</v>
      </c>
      <c r="E44" s="129">
        <v>3</v>
      </c>
      <c r="F44" s="455">
        <v>3</v>
      </c>
      <c r="G44" s="449">
        <f>IF(G43="+","+","")</f>
      </c>
      <c r="H44" s="127">
        <f>IF(F44&gt;-1,((F44/2+0.5)*F44-(E44/2+0.5)*E44)*B44,"")</f>
        <v>0</v>
      </c>
    </row>
    <row r="45" spans="1:8" ht="12.75">
      <c r="A45" s="131" t="s">
        <v>692</v>
      </c>
      <c r="B45" s="423">
        <v>10</v>
      </c>
      <c r="C45" s="132" t="s">
        <v>526</v>
      </c>
      <c r="D45" s="133" t="s">
        <v>103</v>
      </c>
      <c r="E45" s="132">
        <v>3</v>
      </c>
      <c r="F45" s="456">
        <v>3</v>
      </c>
      <c r="G45" s="449">
        <f>IF(G44="+","+","")</f>
      </c>
      <c r="H45" s="127">
        <f>IF(F45&gt;-1,((F45/2+0.5)*F45-(E45/2+0.5)*E45)*B45,"")</f>
        <v>0</v>
      </c>
    </row>
    <row r="46" spans="1:7" ht="12.75">
      <c r="A46" s="137"/>
      <c r="B46" s="137"/>
      <c r="C46" s="138"/>
      <c r="D46" s="138"/>
      <c r="E46" s="138"/>
      <c r="F46" s="458"/>
      <c r="G46" s="449">
        <f>IF(G21="+","+","")</f>
      </c>
    </row>
    <row r="47" spans="1:8" ht="12.75">
      <c r="A47" s="144" t="s">
        <v>54</v>
      </c>
      <c r="B47" s="441">
        <v>100</v>
      </c>
      <c r="C47" s="145" t="s">
        <v>120</v>
      </c>
      <c r="D47" s="146" t="s">
        <v>119</v>
      </c>
      <c r="E47" s="444">
        <v>0</v>
      </c>
      <c r="F47" s="454">
        <v>0</v>
      </c>
      <c r="G47" s="448">
        <f>IF(F47=1,"+","")</f>
      </c>
      <c r="H47" s="127">
        <f aca="true" t="shared" si="3" ref="H47:H52">IF(F47&gt;-1,((F47/2+0.5)*F47-(E47/2+0.5)*E47)*B47,"")</f>
        <v>0</v>
      </c>
    </row>
    <row r="48" spans="1:8" ht="12.75">
      <c r="A48" s="139" t="s">
        <v>1136</v>
      </c>
      <c r="B48" s="436">
        <v>100</v>
      </c>
      <c r="C48" s="140" t="s">
        <v>118</v>
      </c>
      <c r="D48" s="140">
        <v>1</v>
      </c>
      <c r="E48" s="140">
        <v>0</v>
      </c>
      <c r="F48" s="456">
        <v>0</v>
      </c>
      <c r="G48" s="449">
        <f>IF(G47="+","+","")</f>
      </c>
      <c r="H48" s="127">
        <f t="shared" si="3"/>
        <v>0</v>
      </c>
    </row>
    <row r="49" spans="1:8" ht="12.75">
      <c r="A49" s="147" t="s">
        <v>101</v>
      </c>
      <c r="B49" s="442">
        <v>100</v>
      </c>
      <c r="C49" s="148" t="s">
        <v>120</v>
      </c>
      <c r="D49" s="149" t="s">
        <v>119</v>
      </c>
      <c r="E49" s="445">
        <v>0</v>
      </c>
      <c r="F49" s="457">
        <v>0</v>
      </c>
      <c r="G49" s="450">
        <f>IF(F47=1,"+","")</f>
      </c>
      <c r="H49" s="127">
        <f t="shared" si="3"/>
        <v>0</v>
      </c>
    </row>
    <row r="50" spans="1:8" ht="12.75">
      <c r="A50" s="134" t="s">
        <v>695</v>
      </c>
      <c r="B50" s="435">
        <v>50</v>
      </c>
      <c r="C50" s="135" t="s">
        <v>118</v>
      </c>
      <c r="D50" s="135">
        <v>1</v>
      </c>
      <c r="E50" s="135">
        <v>0</v>
      </c>
      <c r="F50" s="455">
        <v>0</v>
      </c>
      <c r="G50" s="449">
        <f>IF(F49=1,"+","")</f>
      </c>
      <c r="H50" s="127">
        <f t="shared" si="3"/>
        <v>0</v>
      </c>
    </row>
    <row r="51" spans="1:8" ht="12.75">
      <c r="A51" s="128" t="s">
        <v>694</v>
      </c>
      <c r="B51" s="433">
        <v>50</v>
      </c>
      <c r="C51" s="129" t="s">
        <v>118</v>
      </c>
      <c r="D51" s="129">
        <v>1</v>
      </c>
      <c r="E51" s="129">
        <v>0</v>
      </c>
      <c r="F51" s="455">
        <v>0</v>
      </c>
      <c r="G51" s="449">
        <f>IF(G50="+","+","")</f>
      </c>
      <c r="H51" s="127">
        <f t="shared" si="3"/>
        <v>0</v>
      </c>
    </row>
    <row r="52" spans="1:8" ht="12.75">
      <c r="A52" s="131" t="s">
        <v>693</v>
      </c>
      <c r="B52" s="434">
        <v>100</v>
      </c>
      <c r="C52" s="132" t="s">
        <v>118</v>
      </c>
      <c r="D52" s="132">
        <v>1</v>
      </c>
      <c r="E52" s="132">
        <v>0</v>
      </c>
      <c r="F52" s="456">
        <v>0</v>
      </c>
      <c r="G52" s="449">
        <f>IF(G51="+","+","")</f>
      </c>
      <c r="H52" s="127">
        <f t="shared" si="3"/>
        <v>0</v>
      </c>
    </row>
    <row r="53" spans="1:8" ht="12.75">
      <c r="A53" s="147" t="s">
        <v>75</v>
      </c>
      <c r="B53" s="442">
        <v>100</v>
      </c>
      <c r="C53" s="148" t="s">
        <v>120</v>
      </c>
      <c r="D53" s="149" t="s">
        <v>119</v>
      </c>
      <c r="E53" s="445">
        <v>0</v>
      </c>
      <c r="F53" s="457">
        <v>0</v>
      </c>
      <c r="G53" s="450">
        <f>IF(F47=1,"+","")</f>
      </c>
      <c r="H53" s="127">
        <f>IF(F53&gt;-1,((F53/2+0.5)*F53-(E53/2+0.5)*E53)*B53,"")</f>
        <v>0</v>
      </c>
    </row>
    <row r="54" spans="1:8" ht="12.75">
      <c r="A54" s="134" t="s">
        <v>696</v>
      </c>
      <c r="B54" s="435">
        <v>20</v>
      </c>
      <c r="C54" s="135" t="s">
        <v>118</v>
      </c>
      <c r="D54" s="135">
        <v>1</v>
      </c>
      <c r="E54" s="135">
        <v>0</v>
      </c>
      <c r="F54" s="455">
        <v>0</v>
      </c>
      <c r="G54" s="449">
        <f>IF(F53=1,"+","")</f>
      </c>
      <c r="H54" s="127">
        <f>IF(F54&gt;-1,((F54/2+0.5)*F54-(E54/2+0.5)*E54)*B54,"")</f>
        <v>0</v>
      </c>
    </row>
    <row r="55" spans="1:8" ht="12.75">
      <c r="A55" s="128" t="s">
        <v>697</v>
      </c>
      <c r="B55" s="433">
        <v>50</v>
      </c>
      <c r="C55" s="129" t="s">
        <v>118</v>
      </c>
      <c r="D55" s="129">
        <v>1</v>
      </c>
      <c r="E55" s="129">
        <v>0</v>
      </c>
      <c r="F55" s="455">
        <v>0</v>
      </c>
      <c r="G55" s="449">
        <f>IF(G54="+","+","")</f>
      </c>
      <c r="H55" s="127">
        <f>IF(F55&gt;-1,((F55/2+0.5)*F55-(E55/2+0.5)*E55)*B55,"")</f>
        <v>0</v>
      </c>
    </row>
    <row r="56" spans="1:8" ht="12.75">
      <c r="A56" s="142" t="s">
        <v>699</v>
      </c>
      <c r="B56" s="437">
        <v>20</v>
      </c>
      <c r="C56" s="143" t="s">
        <v>118</v>
      </c>
      <c r="D56" s="143">
        <v>1</v>
      </c>
      <c r="E56" s="143">
        <v>0</v>
      </c>
      <c r="F56" s="455">
        <v>0</v>
      </c>
      <c r="G56" s="449">
        <f>IF(G55="+","+","")</f>
      </c>
      <c r="H56" s="127">
        <f>IF(F56&gt;-1,((F56/2+0.5)*F56-(E56/2+0.5)*E56)*B56,"")</f>
        <v>0</v>
      </c>
    </row>
    <row r="57" spans="1:8" ht="12.75">
      <c r="A57" s="131" t="s">
        <v>698</v>
      </c>
      <c r="B57" s="434">
        <v>20</v>
      </c>
      <c r="C57" s="132" t="s">
        <v>118</v>
      </c>
      <c r="D57" s="132">
        <v>1</v>
      </c>
      <c r="E57" s="132">
        <v>0</v>
      </c>
      <c r="F57" s="456">
        <v>0</v>
      </c>
      <c r="G57" s="449">
        <f>IF(G56="+","+","")</f>
      </c>
      <c r="H57" s="127">
        <f>IF(F57&gt;-1,((F57/2+0.5)*F57-(E57/2+0.5)*E57)*B57,"")</f>
        <v>0</v>
      </c>
    </row>
    <row r="58" ht="12.75">
      <c r="G58" s="449">
        <f>IF(G47="+","+","")</f>
      </c>
    </row>
    <row r="59" spans="1:8" ht="12.75">
      <c r="A59" s="144" t="s">
        <v>55</v>
      </c>
      <c r="B59" s="441">
        <v>100</v>
      </c>
      <c r="C59" s="145" t="s">
        <v>120</v>
      </c>
      <c r="D59" s="146" t="s">
        <v>119</v>
      </c>
      <c r="E59" s="444">
        <v>0</v>
      </c>
      <c r="F59" s="454">
        <v>0</v>
      </c>
      <c r="G59" s="448">
        <f>IF(F59=1,"+","")</f>
      </c>
      <c r="H59" s="127">
        <f aca="true" t="shared" si="4" ref="H59:H65">IF(F59&gt;-1,((F59/2+0.5)*F59-(E59/2+0.5)*E59)*B59,"")</f>
        <v>0</v>
      </c>
    </row>
    <row r="60" spans="1:8" ht="12.75">
      <c r="A60" s="139" t="s">
        <v>700</v>
      </c>
      <c r="B60" s="436">
        <v>50</v>
      </c>
      <c r="C60" s="140" t="s">
        <v>118</v>
      </c>
      <c r="D60" s="133" t="s">
        <v>103</v>
      </c>
      <c r="E60" s="140">
        <v>1</v>
      </c>
      <c r="F60" s="456">
        <v>1</v>
      </c>
      <c r="G60" s="449">
        <f>IF(G59="+","+","")</f>
      </c>
      <c r="H60" s="127">
        <f t="shared" si="4"/>
        <v>0</v>
      </c>
    </row>
    <row r="61" spans="1:8" ht="12.75">
      <c r="A61" s="147" t="s">
        <v>701</v>
      </c>
      <c r="B61" s="442">
        <v>100</v>
      </c>
      <c r="C61" s="148" t="s">
        <v>120</v>
      </c>
      <c r="D61" s="149" t="s">
        <v>119</v>
      </c>
      <c r="E61" s="445">
        <v>0</v>
      </c>
      <c r="F61" s="457">
        <v>0</v>
      </c>
      <c r="G61" s="450">
        <f>IF(F59=1,"+","")</f>
      </c>
      <c r="H61" s="127">
        <f t="shared" si="4"/>
        <v>0</v>
      </c>
    </row>
    <row r="62" spans="1:8" ht="12.75">
      <c r="A62" s="134" t="s">
        <v>702</v>
      </c>
      <c r="B62" s="435">
        <v>20</v>
      </c>
      <c r="C62" s="135" t="s">
        <v>118</v>
      </c>
      <c r="D62" s="135">
        <v>1</v>
      </c>
      <c r="E62" s="135">
        <v>0</v>
      </c>
      <c r="F62" s="455">
        <v>0</v>
      </c>
      <c r="G62" s="449">
        <f>IF(F61=1,"+","")</f>
      </c>
      <c r="H62" s="127">
        <f t="shared" si="4"/>
        <v>0</v>
      </c>
    </row>
    <row r="63" spans="1:8" ht="12.75">
      <c r="A63" s="128" t="s">
        <v>703</v>
      </c>
      <c r="B63" s="433">
        <v>10</v>
      </c>
      <c r="C63" s="129" t="s">
        <v>118</v>
      </c>
      <c r="D63" s="130" t="s">
        <v>103</v>
      </c>
      <c r="E63" s="129">
        <v>1</v>
      </c>
      <c r="F63" s="455">
        <v>1</v>
      </c>
      <c r="G63" s="449">
        <f>IF(G62="+","+","")</f>
      </c>
      <c r="H63" s="127">
        <f t="shared" si="4"/>
        <v>0</v>
      </c>
    </row>
    <row r="64" spans="1:8" ht="12.75">
      <c r="A64" s="142" t="s">
        <v>704</v>
      </c>
      <c r="B64" s="437">
        <v>20</v>
      </c>
      <c r="C64" s="143" t="s">
        <v>118</v>
      </c>
      <c r="D64" s="143">
        <v>4</v>
      </c>
      <c r="E64" s="143">
        <v>0</v>
      </c>
      <c r="F64" s="455">
        <v>0</v>
      </c>
      <c r="G64" s="449">
        <f>IF(G63="+","+","")</f>
      </c>
      <c r="H64" s="127">
        <f t="shared" si="4"/>
        <v>0</v>
      </c>
    </row>
    <row r="65" spans="1:8" ht="12.75">
      <c r="A65" s="131" t="s">
        <v>705</v>
      </c>
      <c r="B65" s="434">
        <v>50</v>
      </c>
      <c r="C65" s="132" t="s">
        <v>118</v>
      </c>
      <c r="D65" s="132">
        <v>4</v>
      </c>
      <c r="E65" s="132">
        <v>0</v>
      </c>
      <c r="F65" s="456">
        <v>0</v>
      </c>
      <c r="G65" s="449">
        <f>IF(G64="+","+","")</f>
      </c>
      <c r="H65" s="127">
        <f t="shared" si="4"/>
        <v>0</v>
      </c>
    </row>
    <row r="66" spans="1:8" ht="12.75">
      <c r="A66" s="147" t="s">
        <v>77</v>
      </c>
      <c r="B66" s="442">
        <v>100</v>
      </c>
      <c r="C66" s="148" t="s">
        <v>120</v>
      </c>
      <c r="D66" s="149" t="s">
        <v>119</v>
      </c>
      <c r="E66" s="445">
        <v>0</v>
      </c>
      <c r="F66" s="457">
        <v>0</v>
      </c>
      <c r="G66" s="450">
        <f>IF(F59=1,"+","")</f>
      </c>
      <c r="H66" s="127">
        <f aca="true" t="shared" si="5" ref="H66:H73">IF(F66&gt;-1,((F66/2+0.5)*F66-(E66/2+0.5)*E66)*B66,"")</f>
        <v>0</v>
      </c>
    </row>
    <row r="67" spans="1:8" ht="12.75">
      <c r="A67" s="134" t="s">
        <v>706</v>
      </c>
      <c r="B67" s="435">
        <v>10</v>
      </c>
      <c r="C67" s="135" t="s">
        <v>118</v>
      </c>
      <c r="D67" s="135">
        <v>1</v>
      </c>
      <c r="E67" s="135">
        <v>0</v>
      </c>
      <c r="F67" s="455">
        <v>0</v>
      </c>
      <c r="G67" s="449">
        <f>IF(F66=1,"+","")</f>
      </c>
      <c r="H67" s="127">
        <f t="shared" si="5"/>
        <v>0</v>
      </c>
    </row>
    <row r="68" spans="1:8" ht="12.75">
      <c r="A68" s="128" t="s">
        <v>707</v>
      </c>
      <c r="B68" s="433">
        <v>10</v>
      </c>
      <c r="C68" s="129" t="s">
        <v>118</v>
      </c>
      <c r="D68" s="129">
        <v>4</v>
      </c>
      <c r="E68" s="129">
        <v>1</v>
      </c>
      <c r="F68" s="455">
        <v>1</v>
      </c>
      <c r="G68" s="449">
        <f>IF(G67="+","+","")</f>
      </c>
      <c r="H68" s="127">
        <f t="shared" si="5"/>
        <v>0</v>
      </c>
    </row>
    <row r="69" spans="1:8" ht="12.75">
      <c r="A69" s="131" t="s">
        <v>708</v>
      </c>
      <c r="B69" s="434">
        <v>50</v>
      </c>
      <c r="C69" s="132" t="s">
        <v>118</v>
      </c>
      <c r="D69" s="132">
        <v>1</v>
      </c>
      <c r="E69" s="132">
        <v>0</v>
      </c>
      <c r="F69" s="456">
        <v>0</v>
      </c>
      <c r="G69" s="449">
        <f>IF(G68="+","+","")</f>
      </c>
      <c r="H69" s="127">
        <f t="shared" si="5"/>
        <v>0</v>
      </c>
    </row>
    <row r="70" spans="1:8" ht="12.75">
      <c r="A70" s="147" t="s">
        <v>100</v>
      </c>
      <c r="B70" s="442">
        <v>100</v>
      </c>
      <c r="C70" s="148" t="s">
        <v>120</v>
      </c>
      <c r="D70" s="149" t="s">
        <v>119</v>
      </c>
      <c r="E70" s="445">
        <v>0</v>
      </c>
      <c r="F70" s="457">
        <v>0</v>
      </c>
      <c r="G70" s="450">
        <f>IF(F59=1,"+","")</f>
      </c>
      <c r="H70" s="127">
        <f t="shared" si="5"/>
        <v>0</v>
      </c>
    </row>
    <row r="71" spans="1:8" ht="12.75">
      <c r="A71" s="134" t="s">
        <v>710</v>
      </c>
      <c r="B71" s="435">
        <v>20</v>
      </c>
      <c r="C71" s="135" t="s">
        <v>118</v>
      </c>
      <c r="D71" s="130" t="s">
        <v>103</v>
      </c>
      <c r="E71" s="135">
        <v>3</v>
      </c>
      <c r="F71" s="455">
        <v>3</v>
      </c>
      <c r="G71" s="449">
        <f>IF(F70=1,"+","")</f>
      </c>
      <c r="H71" s="127">
        <f t="shared" si="5"/>
        <v>0</v>
      </c>
    </row>
    <row r="72" spans="1:8" ht="12.75">
      <c r="A72" s="128" t="s">
        <v>711</v>
      </c>
      <c r="B72" s="433">
        <v>20</v>
      </c>
      <c r="C72" s="129" t="s">
        <v>118</v>
      </c>
      <c r="D72" s="130" t="s">
        <v>103</v>
      </c>
      <c r="E72" s="129">
        <v>3</v>
      </c>
      <c r="F72" s="455">
        <v>3</v>
      </c>
      <c r="G72" s="449">
        <f>IF(G71="+","+","")</f>
      </c>
      <c r="H72" s="127">
        <f t="shared" si="5"/>
        <v>0</v>
      </c>
    </row>
    <row r="73" spans="1:8" ht="12.75">
      <c r="A73" s="131" t="s">
        <v>709</v>
      </c>
      <c r="B73" s="434">
        <v>100</v>
      </c>
      <c r="C73" s="132" t="s">
        <v>118</v>
      </c>
      <c r="D73" s="132">
        <v>1</v>
      </c>
      <c r="E73" s="132">
        <v>0</v>
      </c>
      <c r="F73" s="456">
        <v>0</v>
      </c>
      <c r="G73" s="449">
        <f>IF(G72="+","+","")</f>
      </c>
      <c r="H73" s="127">
        <f t="shared" si="5"/>
        <v>0</v>
      </c>
    </row>
    <row r="74" ht="12.75">
      <c r="G74" s="449">
        <f>IF(G59="+","+","")</f>
      </c>
    </row>
    <row r="75" spans="1:8" ht="12.75">
      <c r="A75" s="144" t="s">
        <v>56</v>
      </c>
      <c r="B75" s="441">
        <v>100</v>
      </c>
      <c r="C75" s="145" t="s">
        <v>120</v>
      </c>
      <c r="D75" s="146" t="s">
        <v>119</v>
      </c>
      <c r="E75" s="444">
        <v>0</v>
      </c>
      <c r="F75" s="454">
        <v>0</v>
      </c>
      <c r="G75" s="448">
        <f>IF(F75=1,"+","")</f>
      </c>
      <c r="H75" s="127">
        <f aca="true" t="shared" si="6" ref="H75:H84">IF(F75&gt;-1,((F75/2+0.5)*F75-(E75/2+0.5)*E75)*B75,"")</f>
        <v>0</v>
      </c>
    </row>
    <row r="76" spans="1:8" ht="12.75">
      <c r="A76" s="134" t="s">
        <v>712</v>
      </c>
      <c r="B76" s="435">
        <v>10</v>
      </c>
      <c r="C76" s="135" t="s">
        <v>527</v>
      </c>
      <c r="D76" s="136" t="s">
        <v>103</v>
      </c>
      <c r="E76" s="135">
        <v>3</v>
      </c>
      <c r="F76" s="455">
        <v>3</v>
      </c>
      <c r="G76" s="449">
        <f aca="true" t="shared" si="7" ref="G76:G81">IF(G75="+","+","")</f>
      </c>
      <c r="H76" s="127">
        <f t="shared" si="6"/>
        <v>0</v>
      </c>
    </row>
    <row r="77" spans="1:8" ht="12.75">
      <c r="A77" s="128" t="s">
        <v>716</v>
      </c>
      <c r="B77" s="433">
        <v>50</v>
      </c>
      <c r="C77" s="129" t="s">
        <v>118</v>
      </c>
      <c r="D77" s="126" t="s">
        <v>103</v>
      </c>
      <c r="E77" s="129">
        <v>1</v>
      </c>
      <c r="F77" s="455">
        <v>1</v>
      </c>
      <c r="G77" s="449">
        <f t="shared" si="7"/>
      </c>
      <c r="H77" s="127">
        <f t="shared" si="6"/>
        <v>0</v>
      </c>
    </row>
    <row r="78" spans="1:8" ht="12.75">
      <c r="A78" s="128" t="s">
        <v>713</v>
      </c>
      <c r="B78" s="433">
        <v>10</v>
      </c>
      <c r="C78" s="129" t="s">
        <v>527</v>
      </c>
      <c r="D78" s="126" t="s">
        <v>103</v>
      </c>
      <c r="E78" s="129">
        <v>3</v>
      </c>
      <c r="F78" s="455">
        <v>3</v>
      </c>
      <c r="G78" s="449">
        <f t="shared" si="7"/>
      </c>
      <c r="H78" s="127">
        <f t="shared" si="6"/>
        <v>0</v>
      </c>
    </row>
    <row r="79" spans="1:8" ht="12.75">
      <c r="A79" s="128" t="s">
        <v>714</v>
      </c>
      <c r="B79" s="433">
        <v>10</v>
      </c>
      <c r="C79" s="129" t="s">
        <v>528</v>
      </c>
      <c r="D79" s="130" t="s">
        <v>103</v>
      </c>
      <c r="E79" s="129">
        <v>3</v>
      </c>
      <c r="F79" s="455">
        <v>3</v>
      </c>
      <c r="G79" s="449">
        <f t="shared" si="7"/>
      </c>
      <c r="H79" s="127">
        <f t="shared" si="6"/>
        <v>0</v>
      </c>
    </row>
    <row r="80" spans="1:8" ht="12.75">
      <c r="A80" s="128" t="s">
        <v>717</v>
      </c>
      <c r="B80" s="433">
        <v>50</v>
      </c>
      <c r="C80" s="129" t="s">
        <v>118</v>
      </c>
      <c r="D80" s="130" t="s">
        <v>103</v>
      </c>
      <c r="E80" s="129">
        <v>0</v>
      </c>
      <c r="F80" s="455">
        <v>0</v>
      </c>
      <c r="G80" s="449">
        <f t="shared" si="7"/>
      </c>
      <c r="H80" s="127">
        <f t="shared" si="6"/>
        <v>0</v>
      </c>
    </row>
    <row r="81" spans="1:8" ht="12.75">
      <c r="A81" s="131" t="s">
        <v>715</v>
      </c>
      <c r="B81" s="434">
        <v>10</v>
      </c>
      <c r="C81" s="132" t="s">
        <v>525</v>
      </c>
      <c r="D81" s="133" t="s">
        <v>103</v>
      </c>
      <c r="E81" s="132">
        <v>3</v>
      </c>
      <c r="F81" s="456">
        <v>3</v>
      </c>
      <c r="G81" s="449">
        <f t="shared" si="7"/>
      </c>
      <c r="H81" s="127">
        <f t="shared" si="6"/>
        <v>0</v>
      </c>
    </row>
    <row r="82" spans="1:8" ht="12.75">
      <c r="A82" s="147" t="s">
        <v>78</v>
      </c>
      <c r="B82" s="442">
        <v>100</v>
      </c>
      <c r="C82" s="148" t="s">
        <v>120</v>
      </c>
      <c r="D82" s="149" t="s">
        <v>119</v>
      </c>
      <c r="E82" s="445">
        <v>0</v>
      </c>
      <c r="F82" s="457">
        <v>0</v>
      </c>
      <c r="G82" s="450">
        <f>IF(F75=1,"+","")</f>
      </c>
      <c r="H82" s="127">
        <f t="shared" si="6"/>
        <v>0</v>
      </c>
    </row>
    <row r="83" spans="1:8" ht="12.75">
      <c r="A83" s="134" t="s">
        <v>718</v>
      </c>
      <c r="B83" s="435">
        <v>1000</v>
      </c>
      <c r="C83" s="135" t="s">
        <v>118</v>
      </c>
      <c r="D83" s="126" t="s">
        <v>103</v>
      </c>
      <c r="E83" s="135">
        <v>0</v>
      </c>
      <c r="F83" s="455">
        <v>0</v>
      </c>
      <c r="G83" s="449">
        <f>IF(F82=1,"+","")</f>
      </c>
      <c r="H83" s="127">
        <f t="shared" si="6"/>
        <v>0</v>
      </c>
    </row>
    <row r="84" spans="1:8" ht="12.75">
      <c r="A84" s="131" t="s">
        <v>719</v>
      </c>
      <c r="B84" s="434">
        <v>1000</v>
      </c>
      <c r="C84" s="132" t="s">
        <v>118</v>
      </c>
      <c r="D84" s="132">
        <v>2</v>
      </c>
      <c r="E84" s="132">
        <v>0</v>
      </c>
      <c r="F84" s="456">
        <v>0</v>
      </c>
      <c r="G84" s="449">
        <f>IF(G83="+","+","")</f>
      </c>
      <c r="H84" s="127">
        <f t="shared" si="6"/>
        <v>0</v>
      </c>
    </row>
    <row r="85" ht="12.75">
      <c r="G85" s="449">
        <f>IF(G75="+","+","")</f>
      </c>
    </row>
    <row r="86" spans="1:8" ht="12.75">
      <c r="A86" s="144" t="s">
        <v>57</v>
      </c>
      <c r="B86" s="441">
        <v>100</v>
      </c>
      <c r="C86" s="145" t="s">
        <v>120</v>
      </c>
      <c r="D86" s="146" t="s">
        <v>119</v>
      </c>
      <c r="E86" s="444">
        <v>0</v>
      </c>
      <c r="F86" s="454">
        <v>0</v>
      </c>
      <c r="G86" s="448">
        <f>IF(F86=1,"+","")</f>
      </c>
      <c r="H86" s="127">
        <f>IF(F86&gt;-1,((F86/2+0.5)*F86-(E86/2+0.5)*E86)*B86,"")</f>
        <v>0</v>
      </c>
    </row>
    <row r="87" spans="1:8" ht="12.75">
      <c r="A87" s="134" t="s">
        <v>720</v>
      </c>
      <c r="B87" s="439">
        <v>10</v>
      </c>
      <c r="C87" s="135" t="s">
        <v>529</v>
      </c>
      <c r="D87" s="136" t="s">
        <v>103</v>
      </c>
      <c r="E87" s="135">
        <v>3</v>
      </c>
      <c r="F87" s="455">
        <v>3</v>
      </c>
      <c r="G87" s="449">
        <f>IF(G86="+","+","")</f>
      </c>
      <c r="H87" s="127">
        <f>IF(F87&gt;-1,((F87/2+0.5)*F87-(E87/2+0.5)*E87)*B87,"")</f>
        <v>0</v>
      </c>
    </row>
    <row r="88" spans="1:8" ht="12.75">
      <c r="A88" s="128" t="s">
        <v>721</v>
      </c>
      <c r="B88" s="440">
        <v>10</v>
      </c>
      <c r="C88" s="129" t="s">
        <v>529</v>
      </c>
      <c r="D88" s="130" t="s">
        <v>103</v>
      </c>
      <c r="E88" s="129">
        <v>3</v>
      </c>
      <c r="F88" s="455">
        <v>3</v>
      </c>
      <c r="G88" s="449">
        <f>IF(G87="+","+","")</f>
      </c>
      <c r="H88" s="127">
        <f>IF(F88&gt;-1,((F88/2+0.5)*F88-(E88/2+0.5)*E88)*B88,"")</f>
        <v>0</v>
      </c>
    </row>
    <row r="89" spans="1:8" ht="12.75">
      <c r="A89" s="128" t="s">
        <v>722</v>
      </c>
      <c r="B89" s="208">
        <v>10</v>
      </c>
      <c r="C89" s="129" t="s">
        <v>527</v>
      </c>
      <c r="D89" s="130" t="s">
        <v>103</v>
      </c>
      <c r="E89" s="129">
        <v>3</v>
      </c>
      <c r="F89" s="455">
        <v>3</v>
      </c>
      <c r="G89" s="449">
        <f aca="true" t="shared" si="8" ref="G89:G94">IF(G88="+","+","")</f>
      </c>
      <c r="H89" s="127">
        <f aca="true" t="shared" si="9" ref="H89:H95">IF(F89&gt;-1,((F89/2+0.5)*F89-(E89/2+0.5)*E89)*B89,"")</f>
        <v>0</v>
      </c>
    </row>
    <row r="90" spans="1:8" ht="12.75">
      <c r="A90" s="128" t="s">
        <v>723</v>
      </c>
      <c r="B90" s="208">
        <v>10</v>
      </c>
      <c r="C90" s="129" t="s">
        <v>118</v>
      </c>
      <c r="D90" s="129">
        <v>1</v>
      </c>
      <c r="E90" s="129">
        <v>0</v>
      </c>
      <c r="F90" s="455">
        <v>0</v>
      </c>
      <c r="G90" s="449">
        <f t="shared" si="8"/>
      </c>
      <c r="H90" s="127">
        <f t="shared" si="9"/>
        <v>0</v>
      </c>
    </row>
    <row r="91" spans="1:8" ht="12.75">
      <c r="A91" s="128" t="s">
        <v>724</v>
      </c>
      <c r="B91" s="208">
        <v>10</v>
      </c>
      <c r="C91" s="129" t="s">
        <v>527</v>
      </c>
      <c r="D91" s="130" t="s">
        <v>103</v>
      </c>
      <c r="E91" s="129">
        <v>3</v>
      </c>
      <c r="F91" s="455">
        <v>3</v>
      </c>
      <c r="G91" s="449">
        <f t="shared" si="8"/>
      </c>
      <c r="H91" s="127">
        <f t="shared" si="9"/>
        <v>0</v>
      </c>
    </row>
    <row r="92" spans="1:8" ht="12.75">
      <c r="A92" s="128" t="s">
        <v>725</v>
      </c>
      <c r="B92" s="208">
        <v>10</v>
      </c>
      <c r="C92" s="129" t="s">
        <v>527</v>
      </c>
      <c r="D92" s="130" t="s">
        <v>103</v>
      </c>
      <c r="E92" s="129">
        <v>3</v>
      </c>
      <c r="F92" s="455">
        <v>3</v>
      </c>
      <c r="G92" s="449">
        <f t="shared" si="8"/>
      </c>
      <c r="H92" s="127">
        <f t="shared" si="9"/>
        <v>0</v>
      </c>
    </row>
    <row r="93" spans="1:8" ht="12.75">
      <c r="A93" s="128" t="s">
        <v>726</v>
      </c>
      <c r="B93" s="208">
        <v>10</v>
      </c>
      <c r="C93" s="129" t="s">
        <v>527</v>
      </c>
      <c r="D93" s="130" t="s">
        <v>103</v>
      </c>
      <c r="E93" s="129">
        <v>3</v>
      </c>
      <c r="F93" s="455">
        <v>3</v>
      </c>
      <c r="G93" s="449">
        <f t="shared" si="8"/>
      </c>
      <c r="H93" s="127">
        <f t="shared" si="9"/>
        <v>0</v>
      </c>
    </row>
    <row r="94" spans="1:8" ht="12.75">
      <c r="A94" s="131" t="s">
        <v>727</v>
      </c>
      <c r="B94" s="423">
        <v>10</v>
      </c>
      <c r="C94" s="132" t="s">
        <v>118</v>
      </c>
      <c r="D94" s="132">
        <v>1</v>
      </c>
      <c r="E94" s="132">
        <v>0</v>
      </c>
      <c r="F94" s="456">
        <v>0</v>
      </c>
      <c r="G94" s="449">
        <f t="shared" si="8"/>
      </c>
      <c r="H94" s="127">
        <f t="shared" si="9"/>
        <v>0</v>
      </c>
    </row>
    <row r="95" spans="1:8" ht="12.75">
      <c r="A95" s="147" t="s">
        <v>728</v>
      </c>
      <c r="B95" s="442">
        <v>100</v>
      </c>
      <c r="C95" s="148" t="s">
        <v>120</v>
      </c>
      <c r="D95" s="149" t="s">
        <v>119</v>
      </c>
      <c r="E95" s="445">
        <v>0</v>
      </c>
      <c r="F95" s="457">
        <v>0</v>
      </c>
      <c r="G95" s="450">
        <f>IF(F86=1,"+","")</f>
      </c>
      <c r="H95" s="127">
        <f t="shared" si="9"/>
        <v>0</v>
      </c>
    </row>
    <row r="96" spans="1:8" ht="12.75">
      <c r="A96" s="139" t="s">
        <v>729</v>
      </c>
      <c r="B96" s="436">
        <v>10</v>
      </c>
      <c r="C96" s="140" t="s">
        <v>527</v>
      </c>
      <c r="D96" s="133" t="s">
        <v>103</v>
      </c>
      <c r="E96" s="140">
        <v>3</v>
      </c>
      <c r="F96" s="456">
        <v>3</v>
      </c>
      <c r="G96" s="449">
        <f>IF(F95=1,"+","")</f>
      </c>
      <c r="H96" s="127">
        <f aca="true" t="shared" si="10" ref="H96:H101">IF(F96&gt;-1,((F96/2+0.5)*F96-(E96/2+0.5)*E96)*B96,"")</f>
        <v>0</v>
      </c>
    </row>
    <row r="97" spans="1:8" ht="12.75">
      <c r="A97" s="147" t="s">
        <v>80</v>
      </c>
      <c r="B97" s="442">
        <v>100</v>
      </c>
      <c r="C97" s="148" t="s">
        <v>120</v>
      </c>
      <c r="D97" s="149" t="s">
        <v>119</v>
      </c>
      <c r="E97" s="445">
        <v>0</v>
      </c>
      <c r="F97" s="457">
        <v>0</v>
      </c>
      <c r="G97" s="450">
        <f>IF(F86=1,"+","")</f>
      </c>
      <c r="H97" s="127">
        <f t="shared" si="10"/>
        <v>0</v>
      </c>
    </row>
    <row r="98" spans="1:8" ht="12.75">
      <c r="A98" s="139" t="s">
        <v>730</v>
      </c>
      <c r="B98" s="436">
        <v>10</v>
      </c>
      <c r="C98" s="140" t="s">
        <v>527</v>
      </c>
      <c r="D98" s="133" t="s">
        <v>103</v>
      </c>
      <c r="E98" s="140">
        <v>3</v>
      </c>
      <c r="F98" s="456">
        <v>3</v>
      </c>
      <c r="G98" s="449">
        <f>IF(F97=1,"+","")</f>
      </c>
      <c r="H98" s="127">
        <f t="shared" si="10"/>
        <v>0</v>
      </c>
    </row>
    <row r="99" spans="1:8" ht="12.75">
      <c r="A99" s="147" t="s">
        <v>81</v>
      </c>
      <c r="B99" s="442">
        <v>100</v>
      </c>
      <c r="C99" s="148" t="s">
        <v>120</v>
      </c>
      <c r="D99" s="149" t="s">
        <v>119</v>
      </c>
      <c r="E99" s="445">
        <v>0</v>
      </c>
      <c r="F99" s="457">
        <v>0</v>
      </c>
      <c r="G99" s="450">
        <f>IF(F86=1,"+","")</f>
      </c>
      <c r="H99" s="127">
        <f t="shared" si="10"/>
        <v>0</v>
      </c>
    </row>
    <row r="100" spans="1:8" ht="12.75">
      <c r="A100" s="134" t="s">
        <v>731</v>
      </c>
      <c r="B100" s="435">
        <v>10</v>
      </c>
      <c r="C100" s="135" t="s">
        <v>118</v>
      </c>
      <c r="D100" s="126">
        <v>1</v>
      </c>
      <c r="E100" s="135">
        <v>0</v>
      </c>
      <c r="F100" s="455">
        <v>0</v>
      </c>
      <c r="G100" s="449">
        <f>IF(F99=1,"+","")</f>
      </c>
      <c r="H100" s="127">
        <f t="shared" si="10"/>
        <v>0</v>
      </c>
    </row>
    <row r="101" spans="1:8" ht="12.75">
      <c r="A101" s="131" t="s">
        <v>732</v>
      </c>
      <c r="B101" s="434">
        <v>10</v>
      </c>
      <c r="C101" s="132" t="s">
        <v>118</v>
      </c>
      <c r="D101" s="132">
        <v>1</v>
      </c>
      <c r="E101" s="132">
        <v>0</v>
      </c>
      <c r="F101" s="456">
        <v>0</v>
      </c>
      <c r="G101" s="449">
        <f>IF(G100="+","+","")</f>
      </c>
      <c r="H101" s="127">
        <f t="shared" si="10"/>
        <v>0</v>
      </c>
    </row>
    <row r="102" ht="12.75">
      <c r="G102" s="449">
        <f>IF(G86="+","+","")</f>
      </c>
    </row>
    <row r="103" spans="1:8" ht="12.75">
      <c r="A103" s="144" t="s">
        <v>58</v>
      </c>
      <c r="B103" s="441">
        <v>100</v>
      </c>
      <c r="C103" s="145" t="s">
        <v>120</v>
      </c>
      <c r="D103" s="146" t="s">
        <v>119</v>
      </c>
      <c r="E103" s="444">
        <v>0</v>
      </c>
      <c r="F103" s="454">
        <v>0</v>
      </c>
      <c r="G103" s="448">
        <f>IF(F103=1,"+","")</f>
      </c>
      <c r="H103" s="127">
        <f>IF(F103&gt;-1,((F103/2+0.5)*F103-(E103/2+0.5)*E103)*B103,"")</f>
        <v>0</v>
      </c>
    </row>
    <row r="104" spans="1:8" ht="12.75">
      <c r="A104" s="134" t="s">
        <v>733</v>
      </c>
      <c r="B104" s="435">
        <v>10</v>
      </c>
      <c r="C104" s="135" t="s">
        <v>529</v>
      </c>
      <c r="D104" s="136" t="s">
        <v>103</v>
      </c>
      <c r="E104" s="135">
        <v>3</v>
      </c>
      <c r="F104" s="455">
        <v>3</v>
      </c>
      <c r="G104" s="449">
        <f>IF(G103="+","+","")</f>
      </c>
      <c r="H104" s="127">
        <f>IF(F104&gt;-1,((F104/2+0.5)*F104-(E104/2+0.5)*E104)*B104,"")</f>
        <v>0</v>
      </c>
    </row>
    <row r="105" spans="1:8" ht="12.75">
      <c r="A105" s="131" t="s">
        <v>734</v>
      </c>
      <c r="B105" s="434">
        <v>50</v>
      </c>
      <c r="C105" s="132" t="s">
        <v>118</v>
      </c>
      <c r="D105" s="133" t="s">
        <v>103</v>
      </c>
      <c r="E105" s="132">
        <v>0</v>
      </c>
      <c r="F105" s="456">
        <v>0</v>
      </c>
      <c r="G105" s="449">
        <f>IF(G104="+","+","")</f>
      </c>
      <c r="H105" s="127">
        <f>IF(F105&gt;-1,((F105/2+0.5)*F105-(E105/2+0.5)*E105)*B105,"")</f>
        <v>0</v>
      </c>
    </row>
    <row r="106" ht="12.75">
      <c r="G106" s="449">
        <f>IF(G105="+","+","")</f>
      </c>
    </row>
    <row r="107" spans="1:8" ht="12.75">
      <c r="A107" s="144" t="s">
        <v>59</v>
      </c>
      <c r="B107" s="441">
        <v>100</v>
      </c>
      <c r="C107" s="145" t="s">
        <v>120</v>
      </c>
      <c r="D107" s="146" t="s">
        <v>119</v>
      </c>
      <c r="E107" s="444">
        <v>0</v>
      </c>
      <c r="F107" s="454">
        <v>0</v>
      </c>
      <c r="G107" s="448">
        <f>IF(F107=1,"+","")</f>
      </c>
      <c r="H107" s="127">
        <f>IF(F107&gt;-1,((F107/2+0.5)*F107-(E107/2+0.5)*E107)*B107,"")</f>
        <v>0</v>
      </c>
    </row>
    <row r="108" spans="1:8" ht="12.75">
      <c r="A108" s="134" t="s">
        <v>735</v>
      </c>
      <c r="B108" s="435">
        <v>10</v>
      </c>
      <c r="C108" s="135" t="s">
        <v>529</v>
      </c>
      <c r="D108" s="136" t="s">
        <v>103</v>
      </c>
      <c r="E108" s="135">
        <v>3</v>
      </c>
      <c r="F108" s="455">
        <v>3</v>
      </c>
      <c r="G108" s="449">
        <f>IF(G107="+","+","")</f>
      </c>
      <c r="H108" s="127">
        <f>IF(F108&gt;-1,((F108/2+0.5)*F108-(E108/2+0.5)*E108)*B108,"")</f>
        <v>0</v>
      </c>
    </row>
    <row r="109" spans="1:8" ht="12.75">
      <c r="A109" s="128" t="s">
        <v>738</v>
      </c>
      <c r="B109" s="433">
        <v>10</v>
      </c>
      <c r="C109" s="129" t="s">
        <v>529</v>
      </c>
      <c r="D109" s="130" t="s">
        <v>103</v>
      </c>
      <c r="E109" s="129">
        <v>3</v>
      </c>
      <c r="F109" s="455">
        <v>3</v>
      </c>
      <c r="G109" s="449">
        <f>IF(G108="+","+","")</f>
      </c>
      <c r="H109" s="127">
        <f>IF(F109&gt;-1,((F109/2+0.5)*F109-(E109/2+0.5)*E109)*B109,"")</f>
        <v>0</v>
      </c>
    </row>
    <row r="110" spans="1:8" ht="12.75">
      <c r="A110" s="128" t="s">
        <v>736</v>
      </c>
      <c r="B110" s="433">
        <v>10</v>
      </c>
      <c r="C110" s="129" t="s">
        <v>118</v>
      </c>
      <c r="D110" s="129">
        <v>1</v>
      </c>
      <c r="E110" s="129">
        <v>1</v>
      </c>
      <c r="F110" s="455">
        <v>1</v>
      </c>
      <c r="G110" s="449">
        <f>IF(G109="+","+","")</f>
      </c>
      <c r="H110" s="127">
        <f>IF(F110&gt;-1,((F110/2+0.5)*F110-(E110/2+0.5)*E110)*B110,"")</f>
        <v>0</v>
      </c>
    </row>
    <row r="111" spans="1:8" ht="12.75">
      <c r="A111" s="131" t="s">
        <v>737</v>
      </c>
      <c r="B111" s="434">
        <v>10</v>
      </c>
      <c r="C111" s="132" t="s">
        <v>118</v>
      </c>
      <c r="D111" s="132">
        <v>1</v>
      </c>
      <c r="E111" s="132">
        <v>0</v>
      </c>
      <c r="F111" s="456">
        <v>0</v>
      </c>
      <c r="G111" s="449">
        <f>IF(G110="+","+","")</f>
      </c>
      <c r="H111" s="127">
        <f>IF(F111&gt;-1,((F111/2+0.5)*F111-(E111/2+0.5)*E111)*B111,"")</f>
        <v>0</v>
      </c>
    </row>
    <row r="112" ht="12.75">
      <c r="G112" s="449">
        <f>IF(G111="+","+","")</f>
      </c>
    </row>
    <row r="113" spans="1:8" ht="12.75">
      <c r="A113" s="144" t="s">
        <v>60</v>
      </c>
      <c r="B113" s="441">
        <v>100</v>
      </c>
      <c r="C113" s="145" t="s">
        <v>120</v>
      </c>
      <c r="D113" s="146" t="s">
        <v>119</v>
      </c>
      <c r="E113" s="444">
        <v>0</v>
      </c>
      <c r="F113" s="454">
        <v>0</v>
      </c>
      <c r="G113" s="448">
        <f>IF(F113=1,"+","")</f>
      </c>
      <c r="H113" s="127">
        <f aca="true" t="shared" si="11" ref="H113:H122">IF(F113&gt;-1,((F113/2+0.5)*F113-(E113/2+0.5)*E113)*B113,"")</f>
        <v>0</v>
      </c>
    </row>
    <row r="114" spans="1:8" ht="12.75">
      <c r="A114" s="134" t="s">
        <v>739</v>
      </c>
      <c r="B114" s="439">
        <v>10</v>
      </c>
      <c r="C114" s="135" t="s">
        <v>529</v>
      </c>
      <c r="D114" s="136" t="s">
        <v>103</v>
      </c>
      <c r="E114" s="135">
        <v>3</v>
      </c>
      <c r="F114" s="455">
        <v>3</v>
      </c>
      <c r="G114" s="449">
        <f aca="true" t="shared" si="12" ref="G114:G120">IF(G113="+","+","")</f>
      </c>
      <c r="H114" s="127">
        <f t="shared" si="11"/>
        <v>0</v>
      </c>
    </row>
    <row r="115" spans="1:8" ht="12.75">
      <c r="A115" s="128" t="s">
        <v>740</v>
      </c>
      <c r="B115" s="208">
        <v>10</v>
      </c>
      <c r="C115" s="129" t="s">
        <v>527</v>
      </c>
      <c r="D115" s="130" t="s">
        <v>103</v>
      </c>
      <c r="E115" s="129">
        <v>3</v>
      </c>
      <c r="F115" s="455">
        <v>3</v>
      </c>
      <c r="G115" s="449">
        <f t="shared" si="12"/>
      </c>
      <c r="H115" s="127">
        <f t="shared" si="11"/>
        <v>0</v>
      </c>
    </row>
    <row r="116" spans="1:8" ht="12.75">
      <c r="A116" s="128" t="s">
        <v>742</v>
      </c>
      <c r="B116" s="208">
        <v>10</v>
      </c>
      <c r="C116" s="129" t="s">
        <v>529</v>
      </c>
      <c r="D116" s="130" t="s">
        <v>103</v>
      </c>
      <c r="E116" s="129">
        <v>3</v>
      </c>
      <c r="F116" s="455">
        <v>3</v>
      </c>
      <c r="G116" s="449">
        <f t="shared" si="12"/>
      </c>
      <c r="H116" s="127">
        <f t="shared" si="11"/>
        <v>0</v>
      </c>
    </row>
    <row r="117" spans="1:8" ht="12.75">
      <c r="A117" s="128" t="s">
        <v>741</v>
      </c>
      <c r="B117" s="208">
        <v>10</v>
      </c>
      <c r="C117" s="129" t="s">
        <v>527</v>
      </c>
      <c r="D117" s="130" t="s">
        <v>103</v>
      </c>
      <c r="E117" s="129">
        <v>3</v>
      </c>
      <c r="F117" s="455">
        <v>3</v>
      </c>
      <c r="G117" s="449">
        <f t="shared" si="12"/>
      </c>
      <c r="H117" s="127">
        <f t="shared" si="11"/>
        <v>0</v>
      </c>
    </row>
    <row r="118" spans="1:8" ht="12.75">
      <c r="A118" s="128" t="s">
        <v>743</v>
      </c>
      <c r="B118" s="208">
        <v>10</v>
      </c>
      <c r="C118" s="129" t="s">
        <v>530</v>
      </c>
      <c r="D118" s="130" t="s">
        <v>103</v>
      </c>
      <c r="E118" s="129">
        <v>3</v>
      </c>
      <c r="F118" s="455">
        <v>3</v>
      </c>
      <c r="G118" s="449">
        <f t="shared" si="12"/>
      </c>
      <c r="H118" s="127">
        <f t="shared" si="11"/>
        <v>0</v>
      </c>
    </row>
    <row r="119" spans="1:8" ht="12.75">
      <c r="A119" s="128" t="s">
        <v>744</v>
      </c>
      <c r="B119" s="208">
        <v>10</v>
      </c>
      <c r="C119" s="129" t="s">
        <v>526</v>
      </c>
      <c r="D119" s="130" t="s">
        <v>103</v>
      </c>
      <c r="E119" s="129">
        <v>3</v>
      </c>
      <c r="F119" s="455">
        <v>3</v>
      </c>
      <c r="G119" s="449">
        <f t="shared" si="12"/>
      </c>
      <c r="H119" s="127">
        <f t="shared" si="11"/>
        <v>0</v>
      </c>
    </row>
    <row r="120" spans="1:8" ht="12.75">
      <c r="A120" s="131" t="s">
        <v>745</v>
      </c>
      <c r="B120" s="423">
        <v>10</v>
      </c>
      <c r="C120" s="132" t="s">
        <v>530</v>
      </c>
      <c r="D120" s="133" t="s">
        <v>103</v>
      </c>
      <c r="E120" s="132">
        <v>3</v>
      </c>
      <c r="F120" s="456">
        <v>3</v>
      </c>
      <c r="G120" s="449">
        <f t="shared" si="12"/>
      </c>
      <c r="H120" s="127">
        <f t="shared" si="11"/>
        <v>0</v>
      </c>
    </row>
    <row r="121" spans="1:8" ht="12.75">
      <c r="A121" s="147" t="s">
        <v>25</v>
      </c>
      <c r="B121" s="442">
        <v>100</v>
      </c>
      <c r="C121" s="148" t="s">
        <v>120</v>
      </c>
      <c r="D121" s="149" t="s">
        <v>119</v>
      </c>
      <c r="E121" s="445">
        <v>0</v>
      </c>
      <c r="F121" s="457">
        <v>0</v>
      </c>
      <c r="G121" s="450">
        <f>IF(F113=1,"+","")</f>
      </c>
      <c r="H121" s="127">
        <f t="shared" si="11"/>
        <v>0</v>
      </c>
    </row>
    <row r="122" spans="1:8" ht="12.75">
      <c r="A122" s="139" t="s">
        <v>746</v>
      </c>
      <c r="B122" s="436">
        <v>10</v>
      </c>
      <c r="C122" s="140" t="s">
        <v>527</v>
      </c>
      <c r="D122" s="133" t="s">
        <v>103</v>
      </c>
      <c r="E122" s="140">
        <v>3</v>
      </c>
      <c r="F122" s="456">
        <v>3</v>
      </c>
      <c r="G122" s="449">
        <f>IF(F121=1,"+","")</f>
      </c>
      <c r="H122" s="127">
        <f t="shared" si="11"/>
        <v>0</v>
      </c>
    </row>
    <row r="123" ht="12.75">
      <c r="G123" s="449">
        <f>IF(G113="+","+","")</f>
      </c>
    </row>
    <row r="124" spans="1:8" ht="12.75">
      <c r="A124" s="144" t="s">
        <v>61</v>
      </c>
      <c r="B124" s="441">
        <v>100</v>
      </c>
      <c r="C124" s="145" t="s">
        <v>120</v>
      </c>
      <c r="D124" s="146" t="s">
        <v>119</v>
      </c>
      <c r="E124" s="444">
        <v>0</v>
      </c>
      <c r="F124" s="454">
        <v>0</v>
      </c>
      <c r="G124" s="448">
        <f>IF(F124=1,"+","")</f>
      </c>
      <c r="H124" s="127">
        <f aca="true" t="shared" si="13" ref="H124:H130">IF(F124&gt;-1,((F124/2+0.5)*F124-(E124/2+0.5)*E124)*B124,"")</f>
        <v>0</v>
      </c>
    </row>
    <row r="125" spans="1:8" ht="12.75">
      <c r="A125" s="134" t="s">
        <v>747</v>
      </c>
      <c r="B125" s="439">
        <v>10</v>
      </c>
      <c r="C125" s="135" t="s">
        <v>530</v>
      </c>
      <c r="D125" s="136" t="s">
        <v>103</v>
      </c>
      <c r="E125" s="135">
        <v>3</v>
      </c>
      <c r="F125" s="455">
        <v>3</v>
      </c>
      <c r="G125" s="449">
        <f aca="true" t="shared" si="14" ref="G125:G130">IF(G124="+","+","")</f>
      </c>
      <c r="H125" s="127">
        <f t="shared" si="13"/>
        <v>0</v>
      </c>
    </row>
    <row r="126" spans="1:8" ht="12.75">
      <c r="A126" s="128" t="s">
        <v>748</v>
      </c>
      <c r="B126" s="208">
        <v>10</v>
      </c>
      <c r="C126" s="129" t="s">
        <v>530</v>
      </c>
      <c r="D126" s="130" t="s">
        <v>103</v>
      </c>
      <c r="E126" s="129">
        <v>3</v>
      </c>
      <c r="F126" s="455">
        <v>3</v>
      </c>
      <c r="G126" s="449">
        <f t="shared" si="14"/>
      </c>
      <c r="H126" s="127">
        <f t="shared" si="13"/>
        <v>0</v>
      </c>
    </row>
    <row r="127" spans="1:8" ht="12.75">
      <c r="A127" s="128" t="s">
        <v>749</v>
      </c>
      <c r="B127" s="208">
        <v>10</v>
      </c>
      <c r="C127" s="129" t="s">
        <v>529</v>
      </c>
      <c r="D127" s="130" t="s">
        <v>103</v>
      </c>
      <c r="E127" s="129">
        <v>3</v>
      </c>
      <c r="F127" s="455">
        <v>3</v>
      </c>
      <c r="G127" s="449">
        <f t="shared" si="14"/>
      </c>
      <c r="H127" s="127">
        <f t="shared" si="13"/>
        <v>0</v>
      </c>
    </row>
    <row r="128" spans="1:8" ht="12.75">
      <c r="A128" s="128" t="s">
        <v>750</v>
      </c>
      <c r="B128" s="208">
        <v>10</v>
      </c>
      <c r="C128" s="129" t="s">
        <v>118</v>
      </c>
      <c r="D128" s="129">
        <v>1</v>
      </c>
      <c r="E128" s="129">
        <v>0</v>
      </c>
      <c r="F128" s="455">
        <v>0</v>
      </c>
      <c r="G128" s="449">
        <f t="shared" si="14"/>
      </c>
      <c r="H128" s="127">
        <f t="shared" si="13"/>
        <v>0</v>
      </c>
    </row>
    <row r="129" spans="1:8" ht="12.75">
      <c r="A129" s="128" t="s">
        <v>751</v>
      </c>
      <c r="B129" s="208">
        <v>10</v>
      </c>
      <c r="C129" s="129" t="s">
        <v>530</v>
      </c>
      <c r="D129" s="130" t="s">
        <v>103</v>
      </c>
      <c r="E129" s="129">
        <v>3</v>
      </c>
      <c r="F129" s="455">
        <v>3</v>
      </c>
      <c r="G129" s="449">
        <f t="shared" si="14"/>
      </c>
      <c r="H129" s="127">
        <f t="shared" si="13"/>
        <v>0</v>
      </c>
    </row>
    <row r="130" spans="1:8" ht="12.75">
      <c r="A130" s="128" t="s">
        <v>752</v>
      </c>
      <c r="B130" s="208">
        <v>10</v>
      </c>
      <c r="C130" s="129" t="s">
        <v>530</v>
      </c>
      <c r="D130" s="130" t="s">
        <v>103</v>
      </c>
      <c r="E130" s="129">
        <v>3</v>
      </c>
      <c r="F130" s="455">
        <v>3</v>
      </c>
      <c r="G130" s="449">
        <f t="shared" si="14"/>
      </c>
      <c r="H130" s="127">
        <f t="shared" si="13"/>
        <v>0</v>
      </c>
    </row>
    <row r="131" spans="1:8" ht="12.75">
      <c r="A131" s="128" t="s">
        <v>753</v>
      </c>
      <c r="B131" s="208">
        <v>10</v>
      </c>
      <c r="C131" s="129" t="s">
        <v>530</v>
      </c>
      <c r="D131" s="130" t="s">
        <v>103</v>
      </c>
      <c r="E131" s="129">
        <v>3</v>
      </c>
      <c r="F131" s="455">
        <v>3</v>
      </c>
      <c r="G131" s="449">
        <f>IF(G130="+","+","")</f>
      </c>
      <c r="H131" s="127">
        <f aca="true" t="shared" si="15" ref="H131:H140">IF(F131&gt;-1,((F131/2+0.5)*F131-(E131/2+0.5)*E131)*B131,"")</f>
        <v>0</v>
      </c>
    </row>
    <row r="132" spans="1:8" ht="12.75">
      <c r="A132" s="131" t="s">
        <v>754</v>
      </c>
      <c r="B132" s="423">
        <v>10</v>
      </c>
      <c r="C132" s="132" t="s">
        <v>530</v>
      </c>
      <c r="D132" s="133" t="s">
        <v>103</v>
      </c>
      <c r="E132" s="132">
        <v>3</v>
      </c>
      <c r="F132" s="456">
        <v>3</v>
      </c>
      <c r="G132" s="449">
        <f>IF(G131="+","+","")</f>
      </c>
      <c r="H132" s="127">
        <f t="shared" si="15"/>
        <v>0</v>
      </c>
    </row>
    <row r="133" spans="1:8" ht="12.75">
      <c r="A133" s="147" t="s">
        <v>82</v>
      </c>
      <c r="B133" s="442">
        <v>100</v>
      </c>
      <c r="C133" s="148" t="s">
        <v>120</v>
      </c>
      <c r="D133" s="149" t="s">
        <v>119</v>
      </c>
      <c r="E133" s="445">
        <v>0</v>
      </c>
      <c r="F133" s="457">
        <v>0</v>
      </c>
      <c r="G133" s="450">
        <f>IF(F124=1,"+","")</f>
      </c>
      <c r="H133" s="127">
        <f t="shared" si="15"/>
        <v>0</v>
      </c>
    </row>
    <row r="134" spans="1:8" ht="12.75">
      <c r="A134" s="139" t="s">
        <v>755</v>
      </c>
      <c r="B134" s="436">
        <v>10</v>
      </c>
      <c r="C134" s="140" t="s">
        <v>118</v>
      </c>
      <c r="D134" s="140">
        <v>1</v>
      </c>
      <c r="E134" s="140">
        <v>0</v>
      </c>
      <c r="F134" s="456">
        <v>0</v>
      </c>
      <c r="G134" s="449">
        <f>IF(F133=1,"+","")</f>
      </c>
      <c r="H134" s="127">
        <f t="shared" si="15"/>
        <v>0</v>
      </c>
    </row>
    <row r="135" spans="1:8" ht="12.75">
      <c r="A135" s="147" t="s">
        <v>83</v>
      </c>
      <c r="B135" s="442">
        <v>100</v>
      </c>
      <c r="C135" s="148" t="s">
        <v>120</v>
      </c>
      <c r="D135" s="149" t="s">
        <v>119</v>
      </c>
      <c r="E135" s="445">
        <v>0</v>
      </c>
      <c r="F135" s="457">
        <v>0</v>
      </c>
      <c r="G135" s="450">
        <f>IF(F124=1,"+","")</f>
      </c>
      <c r="H135" s="127">
        <f t="shared" si="15"/>
        <v>0</v>
      </c>
    </row>
    <row r="136" spans="1:8" ht="12.75">
      <c r="A136" s="134" t="s">
        <v>757</v>
      </c>
      <c r="B136" s="435">
        <v>20</v>
      </c>
      <c r="C136" s="135" t="s">
        <v>530</v>
      </c>
      <c r="D136" s="130" t="s">
        <v>103</v>
      </c>
      <c r="E136" s="135">
        <v>3</v>
      </c>
      <c r="F136" s="455">
        <v>3</v>
      </c>
      <c r="G136" s="449">
        <f>IF(F135=1,"+","")</f>
      </c>
      <c r="H136" s="127">
        <f t="shared" si="15"/>
        <v>0</v>
      </c>
    </row>
    <row r="137" spans="1:8" ht="12.75">
      <c r="A137" s="131" t="s">
        <v>756</v>
      </c>
      <c r="B137" s="434">
        <v>10</v>
      </c>
      <c r="C137" s="132" t="s">
        <v>530</v>
      </c>
      <c r="D137" s="133" t="s">
        <v>103</v>
      </c>
      <c r="E137" s="132">
        <v>3</v>
      </c>
      <c r="F137" s="456">
        <v>3</v>
      </c>
      <c r="G137" s="449">
        <f>IF(G136="+","+","")</f>
      </c>
      <c r="H137" s="127">
        <f t="shared" si="15"/>
        <v>0</v>
      </c>
    </row>
    <row r="138" spans="1:8" ht="12.75">
      <c r="A138" s="147" t="s">
        <v>758</v>
      </c>
      <c r="B138" s="442">
        <v>100</v>
      </c>
      <c r="C138" s="148" t="s">
        <v>120</v>
      </c>
      <c r="D138" s="149" t="s">
        <v>119</v>
      </c>
      <c r="E138" s="445">
        <v>0</v>
      </c>
      <c r="F138" s="457">
        <v>0</v>
      </c>
      <c r="G138" s="450">
        <f>IF(F124=1,"+","")</f>
      </c>
      <c r="H138" s="127">
        <f t="shared" si="15"/>
        <v>0</v>
      </c>
    </row>
    <row r="139" spans="1:8" ht="12.75">
      <c r="A139" s="134" t="s">
        <v>759</v>
      </c>
      <c r="B139" s="435">
        <v>10</v>
      </c>
      <c r="C139" s="135" t="s">
        <v>118</v>
      </c>
      <c r="D139" s="135">
        <v>1</v>
      </c>
      <c r="E139" s="135">
        <v>0</v>
      </c>
      <c r="F139" s="455">
        <v>0</v>
      </c>
      <c r="G139" s="449">
        <f>IF(F138=1,"+","")</f>
      </c>
      <c r="H139" s="127">
        <f t="shared" si="15"/>
        <v>0</v>
      </c>
    </row>
    <row r="140" spans="1:8" ht="12.75">
      <c r="A140" s="131" t="s">
        <v>760</v>
      </c>
      <c r="B140" s="434">
        <v>10</v>
      </c>
      <c r="C140" s="132" t="s">
        <v>118</v>
      </c>
      <c r="D140" s="132">
        <v>1</v>
      </c>
      <c r="E140" s="132">
        <v>0</v>
      </c>
      <c r="F140" s="456">
        <v>0</v>
      </c>
      <c r="G140" s="449">
        <f>IF(G139="+","+","")</f>
      </c>
      <c r="H140" s="127">
        <f t="shared" si="15"/>
        <v>0</v>
      </c>
    </row>
    <row r="141" ht="12.75">
      <c r="G141" s="449">
        <f>IF(G124="+","+","")</f>
      </c>
    </row>
    <row r="142" spans="1:8" ht="12.75">
      <c r="A142" s="144" t="s">
        <v>62</v>
      </c>
      <c r="B142" s="441">
        <v>100</v>
      </c>
      <c r="C142" s="145" t="s">
        <v>120</v>
      </c>
      <c r="D142" s="146" t="s">
        <v>119</v>
      </c>
      <c r="E142" s="444">
        <v>0</v>
      </c>
      <c r="F142" s="454">
        <v>0</v>
      </c>
      <c r="G142" s="448">
        <f>IF(F142=1,"+","")</f>
      </c>
      <c r="H142" s="127">
        <f aca="true" t="shared" si="16" ref="H142:H153">IF(F142&gt;-1,((F142/2+0.5)*F142-(E142/2+0.5)*E142)*B142,"")</f>
        <v>0</v>
      </c>
    </row>
    <row r="143" spans="1:8" ht="12.75">
      <c r="A143" s="134" t="s">
        <v>761</v>
      </c>
      <c r="B143" s="435">
        <v>10</v>
      </c>
      <c r="C143" s="135" t="s">
        <v>528</v>
      </c>
      <c r="D143" s="136" t="s">
        <v>103</v>
      </c>
      <c r="E143" s="135">
        <v>3</v>
      </c>
      <c r="F143" s="455">
        <v>3</v>
      </c>
      <c r="G143" s="449">
        <f>IF(G142="+","+","")</f>
      </c>
      <c r="H143" s="127">
        <f t="shared" si="16"/>
        <v>0</v>
      </c>
    </row>
    <row r="144" spans="1:8" ht="12.75">
      <c r="A144" s="128" t="s">
        <v>762</v>
      </c>
      <c r="B144" s="433">
        <v>10</v>
      </c>
      <c r="C144" s="129" t="s">
        <v>528</v>
      </c>
      <c r="D144" s="130" t="s">
        <v>103</v>
      </c>
      <c r="E144" s="129">
        <v>3</v>
      </c>
      <c r="F144" s="455">
        <v>3</v>
      </c>
      <c r="G144" s="449">
        <f>IF(G143="+","+","")</f>
      </c>
      <c r="H144" s="127">
        <f t="shared" si="16"/>
        <v>0</v>
      </c>
    </row>
    <row r="145" spans="1:8" ht="12.75">
      <c r="A145" s="131" t="s">
        <v>763</v>
      </c>
      <c r="B145" s="434">
        <v>10</v>
      </c>
      <c r="C145" s="132" t="s">
        <v>528</v>
      </c>
      <c r="D145" s="133" t="s">
        <v>103</v>
      </c>
      <c r="E145" s="132">
        <v>0</v>
      </c>
      <c r="F145" s="456">
        <v>0</v>
      </c>
      <c r="G145" s="449">
        <f>IF(G144="+","+","")</f>
      </c>
      <c r="H145" s="127">
        <f t="shared" si="16"/>
        <v>0</v>
      </c>
    </row>
    <row r="146" spans="1:8" ht="12.75">
      <c r="A146" s="147" t="s">
        <v>764</v>
      </c>
      <c r="B146" s="442">
        <v>100</v>
      </c>
      <c r="C146" s="148" t="s">
        <v>120</v>
      </c>
      <c r="D146" s="149" t="s">
        <v>119</v>
      </c>
      <c r="E146" s="445">
        <v>0</v>
      </c>
      <c r="F146" s="457">
        <v>0</v>
      </c>
      <c r="G146" s="450">
        <f>IF(F142=1,"+","")</f>
      </c>
      <c r="H146" s="127">
        <f t="shared" si="16"/>
        <v>0</v>
      </c>
    </row>
    <row r="147" spans="1:8" ht="12.75">
      <c r="A147" s="150" t="s">
        <v>765</v>
      </c>
      <c r="B147" s="439">
        <v>10</v>
      </c>
      <c r="C147" s="135" t="s">
        <v>118</v>
      </c>
      <c r="D147" s="135">
        <v>1</v>
      </c>
      <c r="E147" s="135">
        <v>0</v>
      </c>
      <c r="F147" s="455">
        <v>0</v>
      </c>
      <c r="G147" s="449">
        <f>IF(F146=1,"+","")</f>
      </c>
      <c r="H147" s="127">
        <f t="shared" si="16"/>
        <v>0</v>
      </c>
    </row>
    <row r="148" spans="1:8" ht="12.75">
      <c r="A148" s="128" t="s">
        <v>766</v>
      </c>
      <c r="B148" s="208">
        <v>10</v>
      </c>
      <c r="C148" s="129" t="s">
        <v>118</v>
      </c>
      <c r="D148" s="129">
        <v>1</v>
      </c>
      <c r="E148" s="129">
        <v>0</v>
      </c>
      <c r="F148" s="455">
        <v>0</v>
      </c>
      <c r="G148" s="449">
        <f aca="true" t="shared" si="17" ref="G148:G153">IF(G147="+","+","")</f>
      </c>
      <c r="H148" s="127">
        <f t="shared" si="16"/>
        <v>0</v>
      </c>
    </row>
    <row r="149" spans="1:8" ht="12.75">
      <c r="A149" s="128" t="s">
        <v>767</v>
      </c>
      <c r="B149" s="208">
        <v>10</v>
      </c>
      <c r="C149" s="129" t="s">
        <v>118</v>
      </c>
      <c r="D149" s="129">
        <v>1</v>
      </c>
      <c r="E149" s="129">
        <v>0</v>
      </c>
      <c r="F149" s="455">
        <v>0</v>
      </c>
      <c r="G149" s="449">
        <f t="shared" si="17"/>
      </c>
      <c r="H149" s="127">
        <f t="shared" si="16"/>
        <v>0</v>
      </c>
    </row>
    <row r="150" spans="1:8" ht="12.75">
      <c r="A150" s="128" t="s">
        <v>768</v>
      </c>
      <c r="B150" s="208">
        <v>10</v>
      </c>
      <c r="C150" s="129" t="s">
        <v>118</v>
      </c>
      <c r="D150" s="129">
        <v>1</v>
      </c>
      <c r="E150" s="129">
        <v>0</v>
      </c>
      <c r="F150" s="455">
        <v>0</v>
      </c>
      <c r="G150" s="449">
        <f t="shared" si="17"/>
      </c>
      <c r="H150" s="127">
        <f t="shared" si="16"/>
        <v>0</v>
      </c>
    </row>
    <row r="151" spans="1:8" ht="12.75">
      <c r="A151" s="128" t="s">
        <v>769</v>
      </c>
      <c r="B151" s="208">
        <v>10</v>
      </c>
      <c r="C151" s="129" t="s">
        <v>118</v>
      </c>
      <c r="D151" s="129">
        <v>1</v>
      </c>
      <c r="E151" s="129">
        <v>0</v>
      </c>
      <c r="F151" s="455">
        <v>0</v>
      </c>
      <c r="G151" s="449">
        <f t="shared" si="17"/>
      </c>
      <c r="H151" s="127">
        <f t="shared" si="16"/>
        <v>0</v>
      </c>
    </row>
    <row r="152" spans="1:8" ht="12.75">
      <c r="A152" s="128" t="s">
        <v>770</v>
      </c>
      <c r="B152" s="208">
        <v>10</v>
      </c>
      <c r="C152" s="129" t="s">
        <v>118</v>
      </c>
      <c r="D152" s="129">
        <v>1</v>
      </c>
      <c r="E152" s="129">
        <v>0</v>
      </c>
      <c r="F152" s="455">
        <v>0</v>
      </c>
      <c r="G152" s="449">
        <f t="shared" si="17"/>
      </c>
      <c r="H152" s="127">
        <f t="shared" si="16"/>
        <v>0</v>
      </c>
    </row>
    <row r="153" spans="1:8" ht="12.75">
      <c r="A153" s="131" t="s">
        <v>771</v>
      </c>
      <c r="B153" s="423">
        <v>10</v>
      </c>
      <c r="C153" s="132" t="s">
        <v>118</v>
      </c>
      <c r="D153" s="132">
        <v>1</v>
      </c>
      <c r="E153" s="132">
        <v>0</v>
      </c>
      <c r="F153" s="456">
        <v>0</v>
      </c>
      <c r="G153" s="449">
        <f t="shared" si="17"/>
      </c>
      <c r="H153" s="127">
        <f t="shared" si="16"/>
        <v>0</v>
      </c>
    </row>
    <row r="154" ht="12.75">
      <c r="G154" s="449">
        <f>IF(G142="+","+","")</f>
      </c>
    </row>
    <row r="155" spans="1:8" ht="12.75">
      <c r="A155" s="144" t="s">
        <v>63</v>
      </c>
      <c r="B155" s="441">
        <v>100</v>
      </c>
      <c r="C155" s="145" t="s">
        <v>120</v>
      </c>
      <c r="D155" s="146" t="s">
        <v>119</v>
      </c>
      <c r="E155" s="444">
        <v>0</v>
      </c>
      <c r="F155" s="454">
        <v>0</v>
      </c>
      <c r="G155" s="448">
        <f>IF(F155=1,"+","")</f>
      </c>
      <c r="H155" s="127">
        <f aca="true" t="shared" si="18" ref="H155:H160">IF(F155&gt;-1,((F155/2+0.5)*F155-(E155/2+0.5)*E155)*B155,"")</f>
        <v>0</v>
      </c>
    </row>
    <row r="156" spans="1:8" ht="12.75">
      <c r="A156" s="134" t="s">
        <v>772</v>
      </c>
      <c r="B156" s="439">
        <v>10</v>
      </c>
      <c r="C156" s="135" t="s">
        <v>528</v>
      </c>
      <c r="D156" s="136" t="s">
        <v>103</v>
      </c>
      <c r="E156" s="135">
        <v>3</v>
      </c>
      <c r="F156" s="455">
        <v>3</v>
      </c>
      <c r="G156" s="449">
        <f>IF(G155="+","+","")</f>
      </c>
      <c r="H156" s="127">
        <f t="shared" si="18"/>
        <v>0</v>
      </c>
    </row>
    <row r="157" spans="1:8" ht="12.75">
      <c r="A157" s="128" t="s">
        <v>774</v>
      </c>
      <c r="B157" s="208">
        <v>10</v>
      </c>
      <c r="C157" s="129" t="s">
        <v>528</v>
      </c>
      <c r="D157" s="130" t="s">
        <v>103</v>
      </c>
      <c r="E157" s="129">
        <v>3</v>
      </c>
      <c r="F157" s="455">
        <v>3</v>
      </c>
      <c r="G157" s="449">
        <f>IF(G156="+","+","")</f>
      </c>
      <c r="H157" s="127">
        <f t="shared" si="18"/>
        <v>0</v>
      </c>
    </row>
    <row r="158" spans="1:8" ht="12.75">
      <c r="A158" s="131" t="s">
        <v>773</v>
      </c>
      <c r="B158" s="423">
        <v>10</v>
      </c>
      <c r="C158" s="132" t="s">
        <v>528</v>
      </c>
      <c r="D158" s="133" t="s">
        <v>103</v>
      </c>
      <c r="E158" s="132">
        <v>3</v>
      </c>
      <c r="F158" s="456">
        <v>3</v>
      </c>
      <c r="G158" s="449">
        <f>IF(G157="+","+","")</f>
      </c>
      <c r="H158" s="127">
        <f t="shared" si="18"/>
        <v>0</v>
      </c>
    </row>
    <row r="159" spans="1:8" ht="12.75">
      <c r="A159" s="147" t="s">
        <v>86</v>
      </c>
      <c r="B159" s="442">
        <v>100</v>
      </c>
      <c r="C159" s="148" t="s">
        <v>120</v>
      </c>
      <c r="D159" s="149" t="s">
        <v>119</v>
      </c>
      <c r="E159" s="445">
        <v>0</v>
      </c>
      <c r="F159" s="457">
        <v>0</v>
      </c>
      <c r="G159" s="450">
        <f>IF(F155=1,"+","")</f>
      </c>
      <c r="H159" s="127">
        <f t="shared" si="18"/>
        <v>0</v>
      </c>
    </row>
    <row r="160" spans="1:8" ht="12.75">
      <c r="A160" s="150" t="s">
        <v>775</v>
      </c>
      <c r="B160" s="439">
        <v>10</v>
      </c>
      <c r="C160" s="135" t="s">
        <v>528</v>
      </c>
      <c r="D160" s="136" t="s">
        <v>103</v>
      </c>
      <c r="E160" s="135">
        <v>3</v>
      </c>
      <c r="F160" s="455">
        <v>3</v>
      </c>
      <c r="G160" s="449">
        <f>IF(F159=1,"+","")</f>
      </c>
      <c r="H160" s="127">
        <f t="shared" si="18"/>
        <v>0</v>
      </c>
    </row>
    <row r="161" spans="1:8" ht="12.75">
      <c r="A161" s="128" t="s">
        <v>776</v>
      </c>
      <c r="B161" s="208">
        <v>10</v>
      </c>
      <c r="C161" s="129" t="s">
        <v>528</v>
      </c>
      <c r="D161" s="130" t="s">
        <v>103</v>
      </c>
      <c r="E161" s="129">
        <v>1</v>
      </c>
      <c r="F161" s="455">
        <v>1</v>
      </c>
      <c r="G161" s="449">
        <f>IF(G160="+","+","")</f>
      </c>
      <c r="H161" s="127">
        <f aca="true" t="shared" si="19" ref="H161:H172">IF(F161&gt;-1,((F161/2+0.5)*F161-(E161/2+0.5)*E161)*B161,"")</f>
        <v>0</v>
      </c>
    </row>
    <row r="162" spans="1:8" ht="12.75">
      <c r="A162" s="128" t="s">
        <v>777</v>
      </c>
      <c r="B162" s="208">
        <v>10</v>
      </c>
      <c r="C162" s="129" t="s">
        <v>528</v>
      </c>
      <c r="D162" s="130" t="s">
        <v>103</v>
      </c>
      <c r="E162" s="129">
        <v>1</v>
      </c>
      <c r="F162" s="455">
        <v>1</v>
      </c>
      <c r="G162" s="449">
        <f>IF(G161="+","+","")</f>
      </c>
      <c r="H162" s="127">
        <f t="shared" si="19"/>
        <v>0</v>
      </c>
    </row>
    <row r="163" spans="1:8" ht="12.75">
      <c r="A163" s="131" t="s">
        <v>778</v>
      </c>
      <c r="B163" s="423">
        <v>10</v>
      </c>
      <c r="C163" s="132" t="s">
        <v>118</v>
      </c>
      <c r="D163" s="132">
        <v>1</v>
      </c>
      <c r="E163" s="132">
        <v>0</v>
      </c>
      <c r="F163" s="456">
        <v>0</v>
      </c>
      <c r="G163" s="449">
        <f>IF(G162="+","+","")</f>
      </c>
      <c r="H163" s="127">
        <f t="shared" si="19"/>
        <v>0</v>
      </c>
    </row>
    <row r="164" spans="1:8" ht="12.75">
      <c r="A164" s="147" t="s">
        <v>87</v>
      </c>
      <c r="B164" s="442">
        <v>100</v>
      </c>
      <c r="C164" s="148" t="s">
        <v>120</v>
      </c>
      <c r="D164" s="149" t="s">
        <v>119</v>
      </c>
      <c r="E164" s="445">
        <v>0</v>
      </c>
      <c r="F164" s="457">
        <v>0</v>
      </c>
      <c r="G164" s="450">
        <f>IF(F155=1,"+","")</f>
      </c>
      <c r="H164" s="127">
        <f t="shared" si="19"/>
        <v>0</v>
      </c>
    </row>
    <row r="165" spans="1:8" ht="12.75">
      <c r="A165" s="150" t="s">
        <v>779</v>
      </c>
      <c r="B165" s="438">
        <v>10</v>
      </c>
      <c r="C165" s="135" t="s">
        <v>118</v>
      </c>
      <c r="D165" s="135">
        <v>1</v>
      </c>
      <c r="E165" s="135">
        <v>0</v>
      </c>
      <c r="F165" s="455">
        <v>0</v>
      </c>
      <c r="G165" s="449">
        <f>IF(F164=1,"+","")</f>
      </c>
      <c r="H165" s="127">
        <f t="shared" si="19"/>
        <v>0</v>
      </c>
    </row>
    <row r="166" spans="1:8" ht="12.75">
      <c r="A166" s="128" t="s">
        <v>780</v>
      </c>
      <c r="B166" s="433">
        <v>10</v>
      </c>
      <c r="C166" s="129" t="s">
        <v>118</v>
      </c>
      <c r="D166" s="129">
        <v>1</v>
      </c>
      <c r="E166" s="129">
        <v>0</v>
      </c>
      <c r="F166" s="455">
        <v>0</v>
      </c>
      <c r="G166" s="449">
        <f>IF(G165="+","+","")</f>
      </c>
      <c r="H166" s="127">
        <f t="shared" si="19"/>
        <v>0</v>
      </c>
    </row>
    <row r="167" spans="1:8" ht="12.75">
      <c r="A167" s="131" t="s">
        <v>781</v>
      </c>
      <c r="B167" s="434">
        <v>10</v>
      </c>
      <c r="C167" s="132" t="s">
        <v>118</v>
      </c>
      <c r="D167" s="132">
        <v>1</v>
      </c>
      <c r="E167" s="132">
        <v>0</v>
      </c>
      <c r="F167" s="456">
        <v>0</v>
      </c>
      <c r="G167" s="449">
        <f>IF(G166="+","+","")</f>
      </c>
      <c r="H167" s="127">
        <f t="shared" si="19"/>
        <v>0</v>
      </c>
    </row>
    <row r="168" spans="1:8" ht="12.75">
      <c r="A168" s="147" t="s">
        <v>88</v>
      </c>
      <c r="B168" s="442">
        <v>100</v>
      </c>
      <c r="C168" s="148" t="s">
        <v>120</v>
      </c>
      <c r="D168" s="149" t="s">
        <v>119</v>
      </c>
      <c r="E168" s="445">
        <v>0</v>
      </c>
      <c r="F168" s="457">
        <v>0</v>
      </c>
      <c r="G168" s="450">
        <f>IF(F155=1,"+","")</f>
      </c>
      <c r="H168" s="127">
        <f t="shared" si="19"/>
        <v>0</v>
      </c>
    </row>
    <row r="169" spans="1:8" ht="12.75">
      <c r="A169" s="150" t="s">
        <v>782</v>
      </c>
      <c r="B169" s="439">
        <v>10</v>
      </c>
      <c r="C169" s="135" t="s">
        <v>118</v>
      </c>
      <c r="D169" s="129">
        <v>1</v>
      </c>
      <c r="E169" s="129">
        <v>0</v>
      </c>
      <c r="F169" s="455">
        <v>0</v>
      </c>
      <c r="G169" s="449">
        <f>IF(F168=1,"+","")</f>
      </c>
      <c r="H169" s="127">
        <f t="shared" si="19"/>
        <v>0</v>
      </c>
    </row>
    <row r="170" spans="1:8" ht="12.75">
      <c r="A170" s="128" t="s">
        <v>783</v>
      </c>
      <c r="B170" s="208">
        <v>10</v>
      </c>
      <c r="C170" s="129" t="s">
        <v>118</v>
      </c>
      <c r="D170" s="129">
        <v>1</v>
      </c>
      <c r="E170" s="129">
        <v>0</v>
      </c>
      <c r="F170" s="455">
        <v>0</v>
      </c>
      <c r="G170" s="449">
        <f>IF(G169="+","+","")</f>
      </c>
      <c r="H170" s="127">
        <f t="shared" si="19"/>
        <v>0</v>
      </c>
    </row>
    <row r="171" spans="1:8" ht="12.75">
      <c r="A171" s="128" t="s">
        <v>784</v>
      </c>
      <c r="B171" s="208">
        <v>10</v>
      </c>
      <c r="C171" s="129" t="s">
        <v>118</v>
      </c>
      <c r="D171" s="129">
        <v>1</v>
      </c>
      <c r="E171" s="129">
        <v>0</v>
      </c>
      <c r="F171" s="455">
        <v>0</v>
      </c>
      <c r="G171" s="449">
        <f>IF(G170="+","+","")</f>
      </c>
      <c r="H171" s="127">
        <f t="shared" si="19"/>
        <v>0</v>
      </c>
    </row>
    <row r="172" spans="1:8" ht="12.75">
      <c r="A172" s="131" t="s">
        <v>785</v>
      </c>
      <c r="B172" s="423">
        <v>10</v>
      </c>
      <c r="C172" s="132" t="s">
        <v>118</v>
      </c>
      <c r="D172" s="132">
        <v>1</v>
      </c>
      <c r="E172" s="132">
        <v>0</v>
      </c>
      <c r="F172" s="456">
        <v>0</v>
      </c>
      <c r="G172" s="449">
        <f>IF(G171="+","+","")</f>
      </c>
      <c r="H172" s="127">
        <f t="shared" si="19"/>
        <v>0</v>
      </c>
    </row>
    <row r="173" ht="12.75">
      <c r="G173" s="449">
        <f>IF(G155="+","+","")</f>
      </c>
    </row>
    <row r="174" spans="1:8" ht="12.75">
      <c r="A174" s="144" t="s">
        <v>786</v>
      </c>
      <c r="B174" s="441">
        <v>100</v>
      </c>
      <c r="C174" s="145" t="s">
        <v>120</v>
      </c>
      <c r="D174" s="146" t="s">
        <v>119</v>
      </c>
      <c r="E174" s="444">
        <v>0</v>
      </c>
      <c r="F174" s="454">
        <v>0</v>
      </c>
      <c r="G174" s="448">
        <f>IF(F174=1,"+","")</f>
      </c>
      <c r="H174" s="127">
        <f aca="true" t="shared" si="20" ref="H174:H182">IF(F174&gt;-1,((F174/2+0.5)*F174-(E174/2+0.5)*E174)*B174,"")</f>
        <v>0</v>
      </c>
    </row>
    <row r="175" spans="1:8" ht="12.75">
      <c r="A175" s="134" t="s">
        <v>787</v>
      </c>
      <c r="B175" s="435">
        <v>10</v>
      </c>
      <c r="C175" s="135" t="s">
        <v>118</v>
      </c>
      <c r="D175" s="135">
        <v>1</v>
      </c>
      <c r="E175" s="135">
        <v>0</v>
      </c>
      <c r="F175" s="455">
        <v>0</v>
      </c>
      <c r="G175" s="449">
        <f>IF(G174="+","+","")</f>
      </c>
      <c r="H175" s="127">
        <f t="shared" si="20"/>
        <v>0</v>
      </c>
    </row>
    <row r="176" spans="1:8" ht="12.75">
      <c r="A176" s="128" t="s">
        <v>788</v>
      </c>
      <c r="B176" s="433">
        <v>10</v>
      </c>
      <c r="C176" s="129" t="s">
        <v>118</v>
      </c>
      <c r="D176" s="129">
        <v>1</v>
      </c>
      <c r="E176" s="129">
        <v>1</v>
      </c>
      <c r="F176" s="455">
        <v>1</v>
      </c>
      <c r="G176" s="449">
        <f>IF(G175="+","+","")</f>
      </c>
      <c r="H176" s="127">
        <f t="shared" si="20"/>
        <v>0</v>
      </c>
    </row>
    <row r="177" spans="1:8" ht="12.75">
      <c r="A177" s="131" t="s">
        <v>789</v>
      </c>
      <c r="B177" s="434">
        <v>20</v>
      </c>
      <c r="C177" s="132" t="s">
        <v>118</v>
      </c>
      <c r="D177" s="133" t="s">
        <v>103</v>
      </c>
      <c r="E177" s="132">
        <v>1</v>
      </c>
      <c r="F177" s="456">
        <v>1</v>
      </c>
      <c r="G177" s="449">
        <f>IF(G176="+","+","")</f>
      </c>
      <c r="H177" s="127">
        <f t="shared" si="20"/>
        <v>0</v>
      </c>
    </row>
    <row r="178" spans="1:8" ht="12.75">
      <c r="A178" s="147" t="s">
        <v>790</v>
      </c>
      <c r="B178" s="442">
        <v>100</v>
      </c>
      <c r="C178" s="148" t="s">
        <v>120</v>
      </c>
      <c r="D178" s="149" t="s">
        <v>119</v>
      </c>
      <c r="E178" s="445">
        <v>0</v>
      </c>
      <c r="F178" s="457">
        <v>0</v>
      </c>
      <c r="G178" s="450">
        <f>IF(F174=1,"+","")</f>
      </c>
      <c r="H178" s="127">
        <f t="shared" si="20"/>
        <v>0</v>
      </c>
    </row>
    <row r="179" spans="1:8" ht="12.75">
      <c r="A179" s="150" t="s">
        <v>793</v>
      </c>
      <c r="B179" s="438">
        <v>10</v>
      </c>
      <c r="C179" s="135" t="s">
        <v>528</v>
      </c>
      <c r="D179" s="136" t="s">
        <v>103</v>
      </c>
      <c r="E179" s="135">
        <v>3</v>
      </c>
      <c r="F179" s="455">
        <v>3</v>
      </c>
      <c r="G179" s="449">
        <f>IF(F178=1,"+","")</f>
      </c>
      <c r="H179" s="127">
        <f t="shared" si="20"/>
        <v>0</v>
      </c>
    </row>
    <row r="180" spans="1:8" ht="12.75">
      <c r="A180" s="128" t="s">
        <v>794</v>
      </c>
      <c r="B180" s="433">
        <v>10</v>
      </c>
      <c r="C180" s="129" t="s">
        <v>528</v>
      </c>
      <c r="D180" s="130" t="s">
        <v>103</v>
      </c>
      <c r="E180" s="129">
        <v>3</v>
      </c>
      <c r="F180" s="455">
        <v>3</v>
      </c>
      <c r="G180" s="449">
        <f>IF(G179="+","+","")</f>
      </c>
      <c r="H180" s="127">
        <f t="shared" si="20"/>
        <v>0</v>
      </c>
    </row>
    <row r="181" spans="1:8" ht="12.75">
      <c r="A181" s="128" t="s">
        <v>791</v>
      </c>
      <c r="B181" s="433">
        <v>10</v>
      </c>
      <c r="C181" s="129" t="s">
        <v>118</v>
      </c>
      <c r="D181" s="129">
        <v>1</v>
      </c>
      <c r="E181" s="129">
        <v>0</v>
      </c>
      <c r="F181" s="455">
        <v>0</v>
      </c>
      <c r="G181" s="449">
        <f>IF(G180="+","+","")</f>
      </c>
      <c r="H181" s="127">
        <f t="shared" si="20"/>
        <v>0</v>
      </c>
    </row>
    <row r="182" spans="1:8" ht="12.75">
      <c r="A182" s="131" t="s">
        <v>792</v>
      </c>
      <c r="B182" s="434">
        <v>10</v>
      </c>
      <c r="C182" s="132" t="s">
        <v>118</v>
      </c>
      <c r="D182" s="132">
        <v>1</v>
      </c>
      <c r="E182" s="132">
        <v>0</v>
      </c>
      <c r="F182" s="456">
        <v>0</v>
      </c>
      <c r="G182" s="449">
        <f>IF(G181="+","+","")</f>
      </c>
      <c r="H182" s="127">
        <f t="shared" si="20"/>
        <v>0</v>
      </c>
    </row>
    <row r="183" ht="12.75">
      <c r="G183" s="449">
        <f>IF(G174="+","+","")</f>
      </c>
    </row>
    <row r="184" spans="1:8" ht="12.75">
      <c r="A184" s="144" t="s">
        <v>65</v>
      </c>
      <c r="B184" s="441">
        <v>100</v>
      </c>
      <c r="C184" s="145" t="s">
        <v>120</v>
      </c>
      <c r="D184" s="146" t="s">
        <v>119</v>
      </c>
      <c r="E184" s="444">
        <v>0</v>
      </c>
      <c r="F184" s="454">
        <v>0</v>
      </c>
      <c r="G184" s="448">
        <f>IF(F184=1,"+","")</f>
      </c>
      <c r="H184" s="127">
        <f aca="true" t="shared" si="21" ref="H184:H194">IF(F184&gt;-1,((F184/2+0.5)*F184-(E184/2+0.5)*E184)*B184,"")</f>
        <v>0</v>
      </c>
    </row>
    <row r="185" spans="1:8" ht="12.75">
      <c r="A185" s="134" t="s">
        <v>795</v>
      </c>
      <c r="B185" s="438">
        <v>10</v>
      </c>
      <c r="C185" s="135" t="s">
        <v>527</v>
      </c>
      <c r="D185" s="136" t="s">
        <v>103</v>
      </c>
      <c r="E185" s="135">
        <v>3</v>
      </c>
      <c r="F185" s="455">
        <v>3</v>
      </c>
      <c r="G185" s="449">
        <f aca="true" t="shared" si="22" ref="G185:G190">IF(G184="+","+","")</f>
      </c>
      <c r="H185" s="127">
        <f t="shared" si="21"/>
        <v>0</v>
      </c>
    </row>
    <row r="186" spans="1:8" ht="12.75">
      <c r="A186" s="128" t="s">
        <v>796</v>
      </c>
      <c r="B186" s="208">
        <v>10</v>
      </c>
      <c r="C186" s="129" t="s">
        <v>529</v>
      </c>
      <c r="D186" s="130" t="s">
        <v>103</v>
      </c>
      <c r="E186" s="129">
        <v>3</v>
      </c>
      <c r="F186" s="455">
        <v>3</v>
      </c>
      <c r="G186" s="449">
        <f t="shared" si="22"/>
      </c>
      <c r="H186" s="127">
        <f t="shared" si="21"/>
        <v>0</v>
      </c>
    </row>
    <row r="187" spans="1:8" ht="12.75">
      <c r="A187" s="128" t="s">
        <v>797</v>
      </c>
      <c r="B187" s="208">
        <v>10</v>
      </c>
      <c r="C187" s="129" t="s">
        <v>529</v>
      </c>
      <c r="D187" s="130" t="s">
        <v>103</v>
      </c>
      <c r="E187" s="129">
        <v>3</v>
      </c>
      <c r="F187" s="455">
        <v>3</v>
      </c>
      <c r="G187" s="449">
        <f t="shared" si="22"/>
      </c>
      <c r="H187" s="127">
        <f t="shared" si="21"/>
        <v>0</v>
      </c>
    </row>
    <row r="188" spans="1:8" ht="12.75">
      <c r="A188" s="128" t="s">
        <v>65</v>
      </c>
      <c r="B188" s="208">
        <v>10</v>
      </c>
      <c r="C188" s="129" t="s">
        <v>529</v>
      </c>
      <c r="D188" s="130" t="s">
        <v>103</v>
      </c>
      <c r="E188" s="129">
        <v>3</v>
      </c>
      <c r="F188" s="455">
        <v>3</v>
      </c>
      <c r="G188" s="449">
        <f t="shared" si="22"/>
      </c>
      <c r="H188" s="127">
        <f t="shared" si="21"/>
        <v>0</v>
      </c>
    </row>
    <row r="189" spans="1:8" ht="12.75">
      <c r="A189" s="128" t="s">
        <v>798</v>
      </c>
      <c r="B189" s="208">
        <v>10</v>
      </c>
      <c r="C189" s="129" t="s">
        <v>527</v>
      </c>
      <c r="D189" s="130" t="s">
        <v>103</v>
      </c>
      <c r="E189" s="129">
        <v>3</v>
      </c>
      <c r="F189" s="455">
        <v>3</v>
      </c>
      <c r="G189" s="449">
        <f t="shared" si="22"/>
      </c>
      <c r="H189" s="127">
        <f t="shared" si="21"/>
        <v>0</v>
      </c>
    </row>
    <row r="190" spans="1:8" ht="12.75">
      <c r="A190" s="131" t="s">
        <v>799</v>
      </c>
      <c r="B190" s="423">
        <v>10</v>
      </c>
      <c r="C190" s="132" t="s">
        <v>529</v>
      </c>
      <c r="D190" s="133" t="s">
        <v>103</v>
      </c>
      <c r="E190" s="132">
        <v>3</v>
      </c>
      <c r="F190" s="456">
        <v>3</v>
      </c>
      <c r="G190" s="449">
        <f t="shared" si="22"/>
      </c>
      <c r="H190" s="127">
        <f t="shared" si="21"/>
        <v>0</v>
      </c>
    </row>
    <row r="191" spans="1:8" ht="12.75">
      <c r="A191" s="147" t="s">
        <v>800</v>
      </c>
      <c r="B191" s="442">
        <v>100</v>
      </c>
      <c r="C191" s="148" t="s">
        <v>120</v>
      </c>
      <c r="D191" s="149" t="s">
        <v>119</v>
      </c>
      <c r="E191" s="445">
        <v>0</v>
      </c>
      <c r="F191" s="457">
        <v>0</v>
      </c>
      <c r="G191" s="450">
        <f>IF(F184=1,"+","")</f>
      </c>
      <c r="H191" s="127">
        <f t="shared" si="21"/>
        <v>0</v>
      </c>
    </row>
    <row r="192" spans="1:8" ht="12.75">
      <c r="A192" s="150" t="s">
        <v>801</v>
      </c>
      <c r="B192" s="438">
        <v>10</v>
      </c>
      <c r="C192" s="135" t="s">
        <v>118</v>
      </c>
      <c r="D192" s="135">
        <v>1</v>
      </c>
      <c r="E192" s="135">
        <v>0</v>
      </c>
      <c r="F192" s="455">
        <v>0</v>
      </c>
      <c r="G192" s="449">
        <f>IF(F191=1,"+","")</f>
      </c>
      <c r="H192" s="127">
        <f t="shared" si="21"/>
        <v>0</v>
      </c>
    </row>
    <row r="193" spans="1:8" ht="12.75">
      <c r="A193" s="128" t="s">
        <v>802</v>
      </c>
      <c r="B193" s="433">
        <v>10</v>
      </c>
      <c r="C193" s="129" t="s">
        <v>118</v>
      </c>
      <c r="D193" s="129">
        <v>1</v>
      </c>
      <c r="E193" s="129">
        <v>0</v>
      </c>
      <c r="F193" s="455">
        <v>0</v>
      </c>
      <c r="G193" s="449">
        <f>IF(G192="+","+","")</f>
      </c>
      <c r="H193" s="127">
        <f t="shared" si="21"/>
        <v>0</v>
      </c>
    </row>
    <row r="194" spans="1:8" ht="12.75">
      <c r="A194" s="131" t="s">
        <v>803</v>
      </c>
      <c r="B194" s="434">
        <v>10</v>
      </c>
      <c r="C194" s="132" t="s">
        <v>118</v>
      </c>
      <c r="D194" s="132">
        <v>1</v>
      </c>
      <c r="E194" s="132">
        <v>1</v>
      </c>
      <c r="F194" s="456">
        <v>1</v>
      </c>
      <c r="G194" s="449">
        <f>IF(G193="+","+","")</f>
      </c>
      <c r="H194" s="127">
        <f t="shared" si="21"/>
        <v>0</v>
      </c>
    </row>
    <row r="195" ht="12.75">
      <c r="G195" s="449">
        <f>IF(G184="+","+","")</f>
      </c>
    </row>
    <row r="196" spans="1:8" ht="12.75">
      <c r="A196" s="144" t="s">
        <v>66</v>
      </c>
      <c r="B196" s="441">
        <v>100</v>
      </c>
      <c r="C196" s="145" t="s">
        <v>120</v>
      </c>
      <c r="D196" s="146" t="s">
        <v>119</v>
      </c>
      <c r="E196" s="444">
        <v>0</v>
      </c>
      <c r="F196" s="454">
        <v>0</v>
      </c>
      <c r="G196" s="448">
        <f>IF(F196=1,"+","")</f>
      </c>
      <c r="H196" s="127">
        <f aca="true" t="shared" si="23" ref="H196:H202">IF(F196&gt;-1,((F196/2+0.5)*F196-(E196/2+0.5)*E196)*B196,"")</f>
        <v>0</v>
      </c>
    </row>
    <row r="197" spans="1:8" ht="12.75">
      <c r="A197" s="134" t="s">
        <v>804</v>
      </c>
      <c r="B197" s="439">
        <v>10</v>
      </c>
      <c r="C197" s="135" t="s">
        <v>529</v>
      </c>
      <c r="D197" s="136" t="s">
        <v>103</v>
      </c>
      <c r="E197" s="135">
        <v>3</v>
      </c>
      <c r="F197" s="455">
        <v>3</v>
      </c>
      <c r="G197" s="449">
        <f aca="true" t="shared" si="24" ref="G197:G202">IF(G196="+","+","")</f>
      </c>
      <c r="H197" s="127">
        <f t="shared" si="23"/>
        <v>0</v>
      </c>
    </row>
    <row r="198" spans="1:8" ht="12.75">
      <c r="A198" s="128" t="s">
        <v>805</v>
      </c>
      <c r="B198" s="208">
        <v>10</v>
      </c>
      <c r="C198" s="129" t="s">
        <v>529</v>
      </c>
      <c r="D198" s="130" t="s">
        <v>103</v>
      </c>
      <c r="E198" s="129">
        <v>3</v>
      </c>
      <c r="F198" s="455">
        <v>3</v>
      </c>
      <c r="G198" s="449">
        <f t="shared" si="24"/>
      </c>
      <c r="H198" s="127">
        <f t="shared" si="23"/>
        <v>0</v>
      </c>
    </row>
    <row r="199" spans="1:8" ht="12.75">
      <c r="A199" s="128" t="s">
        <v>806</v>
      </c>
      <c r="B199" s="208">
        <v>10</v>
      </c>
      <c r="C199" s="129" t="s">
        <v>529</v>
      </c>
      <c r="D199" s="130" t="s">
        <v>103</v>
      </c>
      <c r="E199" s="129">
        <v>3</v>
      </c>
      <c r="F199" s="455">
        <v>3</v>
      </c>
      <c r="G199" s="449">
        <f t="shared" si="24"/>
      </c>
      <c r="H199" s="127">
        <f t="shared" si="23"/>
        <v>0</v>
      </c>
    </row>
    <row r="200" spans="1:8" ht="12.75">
      <c r="A200" s="128" t="s">
        <v>807</v>
      </c>
      <c r="B200" s="208">
        <v>10</v>
      </c>
      <c r="C200" s="129" t="s">
        <v>529</v>
      </c>
      <c r="D200" s="130" t="s">
        <v>103</v>
      </c>
      <c r="E200" s="129">
        <v>3</v>
      </c>
      <c r="F200" s="455">
        <v>3</v>
      </c>
      <c r="G200" s="449">
        <f t="shared" si="24"/>
      </c>
      <c r="H200" s="127">
        <f t="shared" si="23"/>
        <v>0</v>
      </c>
    </row>
    <row r="201" spans="1:8" ht="12.75">
      <c r="A201" s="128" t="s">
        <v>808</v>
      </c>
      <c r="B201" s="208">
        <v>10</v>
      </c>
      <c r="C201" s="129" t="s">
        <v>529</v>
      </c>
      <c r="D201" s="130" t="s">
        <v>103</v>
      </c>
      <c r="E201" s="129">
        <v>3</v>
      </c>
      <c r="F201" s="455">
        <v>3</v>
      </c>
      <c r="G201" s="449">
        <f t="shared" si="24"/>
      </c>
      <c r="H201" s="127">
        <f t="shared" si="23"/>
        <v>0</v>
      </c>
    </row>
    <row r="202" spans="1:8" ht="12.75">
      <c r="A202" s="131" t="s">
        <v>809</v>
      </c>
      <c r="B202" s="423">
        <v>10</v>
      </c>
      <c r="C202" s="132" t="s">
        <v>529</v>
      </c>
      <c r="D202" s="133" t="s">
        <v>103</v>
      </c>
      <c r="E202" s="132">
        <v>3</v>
      </c>
      <c r="F202" s="456">
        <v>3</v>
      </c>
      <c r="G202" s="449">
        <f t="shared" si="24"/>
      </c>
      <c r="H202" s="127">
        <f t="shared" si="23"/>
        <v>0</v>
      </c>
    </row>
    <row r="203" ht="12.75">
      <c r="G203" s="449">
        <f>IF(G202="+","+","")</f>
      </c>
    </row>
    <row r="204" spans="1:8" ht="12.75">
      <c r="A204" s="144" t="s">
        <v>67</v>
      </c>
      <c r="B204" s="441">
        <v>100</v>
      </c>
      <c r="C204" s="145" t="s">
        <v>120</v>
      </c>
      <c r="D204" s="146" t="s">
        <v>119</v>
      </c>
      <c r="E204" s="444">
        <v>0</v>
      </c>
      <c r="F204" s="454">
        <v>0</v>
      </c>
      <c r="G204" s="448">
        <f>IF(F204=1,"+","")</f>
      </c>
      <c r="H204" s="127">
        <f aca="true" t="shared" si="25" ref="H204:H209">IF(F204&gt;-1,((F204/2+0.5)*F204-(E204/2+0.5)*E204)*B204,"")</f>
        <v>0</v>
      </c>
    </row>
    <row r="205" spans="1:8" ht="12.75">
      <c r="A205" s="134" t="s">
        <v>811</v>
      </c>
      <c r="B205" s="439">
        <v>10</v>
      </c>
      <c r="C205" s="135" t="s">
        <v>529</v>
      </c>
      <c r="D205" s="136" t="s">
        <v>103</v>
      </c>
      <c r="E205" s="135">
        <v>3</v>
      </c>
      <c r="F205" s="455">
        <v>3</v>
      </c>
      <c r="G205" s="449">
        <f aca="true" t="shared" si="26" ref="G205:G212">IF(G204="+","+","")</f>
      </c>
      <c r="H205" s="127">
        <f t="shared" si="25"/>
        <v>0</v>
      </c>
    </row>
    <row r="206" spans="1:8" ht="12.75">
      <c r="A206" s="128" t="s">
        <v>810</v>
      </c>
      <c r="B206" s="208">
        <v>10</v>
      </c>
      <c r="C206" s="129" t="s">
        <v>529</v>
      </c>
      <c r="D206" s="130" t="s">
        <v>103</v>
      </c>
      <c r="E206" s="129">
        <v>3</v>
      </c>
      <c r="F206" s="455">
        <v>3</v>
      </c>
      <c r="G206" s="449">
        <f t="shared" si="26"/>
      </c>
      <c r="H206" s="127">
        <f t="shared" si="25"/>
        <v>0</v>
      </c>
    </row>
    <row r="207" spans="1:8" ht="12.75">
      <c r="A207" s="128" t="s">
        <v>812</v>
      </c>
      <c r="B207" s="208">
        <v>10</v>
      </c>
      <c r="C207" s="129" t="s">
        <v>529</v>
      </c>
      <c r="D207" s="130" t="s">
        <v>103</v>
      </c>
      <c r="E207" s="129">
        <v>3</v>
      </c>
      <c r="F207" s="455">
        <v>3</v>
      </c>
      <c r="G207" s="449">
        <f t="shared" si="26"/>
      </c>
      <c r="H207" s="127">
        <f t="shared" si="25"/>
        <v>0</v>
      </c>
    </row>
    <row r="208" spans="1:8" ht="12.75">
      <c r="A208" s="128" t="s">
        <v>813</v>
      </c>
      <c r="B208" s="208">
        <v>10</v>
      </c>
      <c r="C208" s="129" t="s">
        <v>529</v>
      </c>
      <c r="D208" s="130" t="s">
        <v>103</v>
      </c>
      <c r="E208" s="129">
        <v>3</v>
      </c>
      <c r="F208" s="455">
        <v>3</v>
      </c>
      <c r="G208" s="449">
        <f t="shared" si="26"/>
      </c>
      <c r="H208" s="127">
        <f t="shared" si="25"/>
        <v>0</v>
      </c>
    </row>
    <row r="209" spans="1:8" ht="12.75">
      <c r="A209" s="128" t="s">
        <v>814</v>
      </c>
      <c r="B209" s="208">
        <v>10</v>
      </c>
      <c r="C209" s="129" t="s">
        <v>529</v>
      </c>
      <c r="D209" s="130" t="s">
        <v>103</v>
      </c>
      <c r="E209" s="129">
        <v>3</v>
      </c>
      <c r="F209" s="455">
        <v>3</v>
      </c>
      <c r="G209" s="449">
        <f t="shared" si="26"/>
      </c>
      <c r="H209" s="127">
        <f t="shared" si="25"/>
        <v>0</v>
      </c>
    </row>
    <row r="210" spans="1:8" ht="12.75">
      <c r="A210" s="128" t="s">
        <v>815</v>
      </c>
      <c r="B210" s="208">
        <v>10</v>
      </c>
      <c r="C210" s="129" t="s">
        <v>529</v>
      </c>
      <c r="D210" s="130" t="s">
        <v>103</v>
      </c>
      <c r="E210" s="129">
        <v>3</v>
      </c>
      <c r="F210" s="455">
        <v>3</v>
      </c>
      <c r="G210" s="449">
        <f t="shared" si="26"/>
      </c>
      <c r="H210" s="127">
        <f>IF(F210&gt;-1,((F210/2+0.5)*F210-(E210/2+0.5)*E210)*B210,"")</f>
        <v>0</v>
      </c>
    </row>
    <row r="211" spans="1:8" ht="12.75">
      <c r="A211" s="128" t="s">
        <v>816</v>
      </c>
      <c r="B211" s="208">
        <v>10</v>
      </c>
      <c r="C211" s="129" t="s">
        <v>529</v>
      </c>
      <c r="D211" s="130" t="s">
        <v>103</v>
      </c>
      <c r="E211" s="129">
        <v>3</v>
      </c>
      <c r="F211" s="455">
        <v>3</v>
      </c>
      <c r="G211" s="449">
        <f t="shared" si="26"/>
      </c>
      <c r="H211" s="127">
        <f>IF(F211&gt;-1,((F211/2+0.5)*F211-(E211/2+0.5)*E211)*B211,"")</f>
        <v>0</v>
      </c>
    </row>
    <row r="212" spans="1:8" ht="12.75">
      <c r="A212" s="131" t="s">
        <v>817</v>
      </c>
      <c r="B212" s="423">
        <v>10</v>
      </c>
      <c r="C212" s="132" t="s">
        <v>529</v>
      </c>
      <c r="D212" s="132">
        <v>1</v>
      </c>
      <c r="E212" s="132">
        <v>0</v>
      </c>
      <c r="F212" s="456">
        <v>0</v>
      </c>
      <c r="G212" s="449">
        <f t="shared" si="26"/>
      </c>
      <c r="H212" s="127">
        <f>IF(F212&gt;-1,((F212/2+0.5)*F212-(E212/2+0.5)*E212)*B212,"")</f>
        <v>0</v>
      </c>
    </row>
    <row r="213" spans="1:17" ht="12.75">
      <c r="A213" s="461" t="s">
        <v>892</v>
      </c>
      <c r="B213" s="442">
        <v>100</v>
      </c>
      <c r="C213" s="148" t="s">
        <v>120</v>
      </c>
      <c r="D213" s="149" t="s">
        <v>119</v>
      </c>
      <c r="E213" s="445">
        <v>0</v>
      </c>
      <c r="F213" s="457">
        <v>0</v>
      </c>
      <c r="G213" s="450">
        <f>IF(F204=1,"+","")</f>
      </c>
      <c r="H213" s="127">
        <f>IF(F213&gt;-1,((F213/2+0.5)*F213-(E213/2+0.5)*E213)*B213,"")</f>
        <v>0</v>
      </c>
      <c r="I213" s="151"/>
      <c r="J213" s="151"/>
      <c r="K213" s="151"/>
      <c r="M213" s="172"/>
      <c r="N213" s="172"/>
      <c r="O213" s="172"/>
      <c r="P213" s="172"/>
      <c r="Q213" s="172"/>
    </row>
    <row r="214" spans="1:17" ht="12.75">
      <c r="A214" s="139" t="s">
        <v>893</v>
      </c>
      <c r="B214" s="462">
        <v>10</v>
      </c>
      <c r="C214" s="140" t="s">
        <v>529</v>
      </c>
      <c r="D214" s="199" t="s">
        <v>103</v>
      </c>
      <c r="E214" s="140">
        <v>3</v>
      </c>
      <c r="F214" s="141">
        <v>3</v>
      </c>
      <c r="G214" s="449">
        <f>IF(F213=1,"+","")</f>
      </c>
      <c r="H214" s="127">
        <f>IF(F214&gt;-1,((F214/2+0.5)*F214-(E214/2+0.5)*E214)*B214,"")</f>
        <v>0</v>
      </c>
      <c r="I214" s="151"/>
      <c r="J214" s="151"/>
      <c r="K214" s="151"/>
      <c r="M214" s="172"/>
      <c r="N214" s="172"/>
      <c r="O214" s="172"/>
      <c r="P214" s="172"/>
      <c r="Q214" s="172"/>
    </row>
    <row r="215" ht="12.75">
      <c r="G215" s="449">
        <f>IF(G204="+","+","")</f>
      </c>
    </row>
    <row r="216" spans="1:8" ht="12.75">
      <c r="A216" s="144" t="s">
        <v>68</v>
      </c>
      <c r="B216" s="441">
        <v>100</v>
      </c>
      <c r="C216" s="145" t="s">
        <v>120</v>
      </c>
      <c r="D216" s="146" t="s">
        <v>119</v>
      </c>
      <c r="E216" s="444">
        <v>0</v>
      </c>
      <c r="F216" s="454">
        <v>0</v>
      </c>
      <c r="G216" s="448">
        <f>IF(F216=1,"+","")</f>
      </c>
      <c r="H216" s="127">
        <f>IF(F216&gt;-1,((F216/2+0.5)*F216-(E216/2+0.5)*E216)*B216,"")</f>
        <v>0</v>
      </c>
    </row>
    <row r="217" spans="1:8" ht="12.75">
      <c r="A217" s="134" t="s">
        <v>818</v>
      </c>
      <c r="B217" s="435">
        <v>10</v>
      </c>
      <c r="C217" s="135" t="s">
        <v>529</v>
      </c>
      <c r="D217" s="130" t="s">
        <v>103</v>
      </c>
      <c r="E217" s="129">
        <v>3</v>
      </c>
      <c r="F217" s="455">
        <v>3</v>
      </c>
      <c r="G217" s="449">
        <f>IF(G216="+","+","")</f>
      </c>
      <c r="H217" s="127">
        <f>IF(F217&gt;-1,((F217/2+0.5)*F217-(E217/2+0.5)*E217)*B217,"")</f>
        <v>0</v>
      </c>
    </row>
    <row r="218" spans="1:8" ht="12.75">
      <c r="A218" s="128" t="s">
        <v>819</v>
      </c>
      <c r="B218" s="433">
        <v>10</v>
      </c>
      <c r="C218" s="129" t="s">
        <v>529</v>
      </c>
      <c r="D218" s="130" t="s">
        <v>103</v>
      </c>
      <c r="E218" s="129">
        <v>3</v>
      </c>
      <c r="F218" s="455">
        <v>3</v>
      </c>
      <c r="G218" s="449">
        <f>IF(G217="+","+","")</f>
      </c>
      <c r="H218" s="127">
        <f>IF(F218&gt;-1,((F218/2+0.5)*F218-(E218/2+0.5)*E218)*B218,"")</f>
        <v>0</v>
      </c>
    </row>
    <row r="219" spans="1:8" ht="12.75">
      <c r="A219" s="131" t="s">
        <v>820</v>
      </c>
      <c r="B219" s="434">
        <v>10</v>
      </c>
      <c r="C219" s="132" t="s">
        <v>529</v>
      </c>
      <c r="D219" s="133" t="s">
        <v>103</v>
      </c>
      <c r="E219" s="132">
        <v>3</v>
      </c>
      <c r="F219" s="456">
        <v>3</v>
      </c>
      <c r="G219" s="449">
        <f>IF(G218="+","+","")</f>
      </c>
      <c r="H219" s="127">
        <f>IF(F219&gt;-1,((F219/2+0.5)*F219-(E219/2+0.5)*E219)*B219,"")</f>
        <v>0</v>
      </c>
    </row>
    <row r="220" ht="12.75">
      <c r="G220" s="449">
        <f>IF(G219="+","+","")</f>
      </c>
    </row>
    <row r="221" spans="1:8" ht="12.75">
      <c r="A221" s="144" t="s">
        <v>69</v>
      </c>
      <c r="B221" s="441">
        <v>100</v>
      </c>
      <c r="C221" s="145" t="s">
        <v>120</v>
      </c>
      <c r="D221" s="146" t="s">
        <v>119</v>
      </c>
      <c r="E221" s="444">
        <v>0</v>
      </c>
      <c r="F221" s="454">
        <v>0</v>
      </c>
      <c r="G221" s="448">
        <f>IF(F221=1,"+","")</f>
      </c>
      <c r="H221" s="127">
        <f>IF(F221&gt;-1,((F221/2+0.5)*F221-(E221/2+0.5)*E221)*B221,"")</f>
        <v>0</v>
      </c>
    </row>
    <row r="222" spans="1:8" ht="12.75">
      <c r="A222" s="128" t="s">
        <v>821</v>
      </c>
      <c r="B222" s="432">
        <v>10</v>
      </c>
      <c r="C222" s="135" t="s">
        <v>529</v>
      </c>
      <c r="D222" s="136" t="s">
        <v>103</v>
      </c>
      <c r="E222" s="135">
        <v>3</v>
      </c>
      <c r="F222" s="455">
        <v>3</v>
      </c>
      <c r="G222" s="449">
        <f>IF(G221="+","+","")</f>
      </c>
      <c r="H222" s="127">
        <f>IF(F222&gt;-1,((F222/2+0.5)*F222-(E222/2+0.5)*E222)*B222,"")</f>
        <v>0</v>
      </c>
    </row>
    <row r="223" spans="1:8" ht="12.75">
      <c r="A223" s="128" t="s">
        <v>822</v>
      </c>
      <c r="B223" s="433">
        <v>10</v>
      </c>
      <c r="C223" s="129" t="s">
        <v>529</v>
      </c>
      <c r="D223" s="130" t="s">
        <v>103</v>
      </c>
      <c r="E223" s="129">
        <v>1</v>
      </c>
      <c r="F223" s="455">
        <v>1</v>
      </c>
      <c r="G223" s="449">
        <f>IF(G222="+","+","")</f>
      </c>
      <c r="H223" s="127">
        <f>IF(F223&gt;-1,((F223/2+0.5)*F223-(E223/2+0.5)*E223)*B223,"")</f>
        <v>0</v>
      </c>
    </row>
    <row r="224" spans="1:8" ht="12.75">
      <c r="A224" s="128" t="s">
        <v>823</v>
      </c>
      <c r="B224" s="433">
        <v>10</v>
      </c>
      <c r="C224" s="129" t="s">
        <v>529</v>
      </c>
      <c r="D224" s="130" t="s">
        <v>103</v>
      </c>
      <c r="E224" s="129">
        <v>3</v>
      </c>
      <c r="F224" s="455">
        <v>3</v>
      </c>
      <c r="G224" s="449">
        <f>IF(G223="+","+","")</f>
      </c>
      <c r="H224" s="127">
        <f>IF(F224&gt;-1,((F224/2+0.5)*F224-(E224/2+0.5)*E224)*B224,"")</f>
        <v>0</v>
      </c>
    </row>
    <row r="225" spans="1:8" ht="12.75">
      <c r="A225" s="131" t="s">
        <v>824</v>
      </c>
      <c r="B225" s="434">
        <v>10</v>
      </c>
      <c r="C225" s="132" t="s">
        <v>529</v>
      </c>
      <c r="D225" s="133" t="s">
        <v>103</v>
      </c>
      <c r="E225" s="132">
        <v>3</v>
      </c>
      <c r="F225" s="456">
        <v>3</v>
      </c>
      <c r="G225" s="449">
        <f>IF(G224="+","+","")</f>
      </c>
      <c r="H225" s="127">
        <f>IF(F225&gt;-1,((F225/2+0.5)*F225-(E225/2+0.5)*E225)*B225,"")</f>
        <v>0</v>
      </c>
    </row>
    <row r="226" ht="12.75">
      <c r="G226" s="449">
        <f>IF(G225="+","+","")</f>
      </c>
    </row>
    <row r="227" spans="1:8" ht="12.75">
      <c r="A227" s="144" t="s">
        <v>70</v>
      </c>
      <c r="B227" s="441">
        <v>100</v>
      </c>
      <c r="C227" s="145" t="s">
        <v>120</v>
      </c>
      <c r="D227" s="146" t="s">
        <v>119</v>
      </c>
      <c r="E227" s="444">
        <v>0</v>
      </c>
      <c r="F227" s="454">
        <v>0</v>
      </c>
      <c r="G227" s="448">
        <f>IF(F227=1,"+","")</f>
      </c>
      <c r="H227" s="127">
        <f>IF(F227&gt;-1,((F227/2+0.5)*F227-(E227/2+0.5)*E227)*B227,"")</f>
        <v>0</v>
      </c>
    </row>
    <row r="228" spans="1:8" ht="12.75">
      <c r="A228" s="128" t="s">
        <v>826</v>
      </c>
      <c r="B228" s="432">
        <v>10</v>
      </c>
      <c r="C228" s="135" t="s">
        <v>529</v>
      </c>
      <c r="D228" s="136" t="s">
        <v>103</v>
      </c>
      <c r="E228" s="135">
        <v>3</v>
      </c>
      <c r="F228" s="455">
        <v>3</v>
      </c>
      <c r="G228" s="449">
        <f>IF(G227="+","+","")</f>
      </c>
      <c r="H228" s="127">
        <f>IF(F228&gt;-1,((F228/2+0.5)*F228-(E228/2+0.5)*E228)*B228,"")</f>
        <v>0</v>
      </c>
    </row>
    <row r="229" spans="1:8" ht="12.75">
      <c r="A229" s="131" t="s">
        <v>825</v>
      </c>
      <c r="B229" s="434">
        <v>10</v>
      </c>
      <c r="C229" s="132" t="s">
        <v>529</v>
      </c>
      <c r="D229" s="133" t="s">
        <v>103</v>
      </c>
      <c r="E229" s="132">
        <v>3</v>
      </c>
      <c r="F229" s="456">
        <v>3</v>
      </c>
      <c r="G229" s="449">
        <f>IF(G228="+","+","")</f>
      </c>
      <c r="H229" s="127">
        <f>IF(F229&gt;-1,((F229/2+0.5)*F229-(E229/2+0.5)*E229)*B229,"")</f>
        <v>0</v>
      </c>
    </row>
    <row r="230" ht="12.75">
      <c r="G230" s="449">
        <f>IF(G229="+","+","")</f>
      </c>
    </row>
    <row r="231" spans="1:8" ht="12.75">
      <c r="A231" s="144" t="s">
        <v>71</v>
      </c>
      <c r="B231" s="441">
        <v>100</v>
      </c>
      <c r="C231" s="145" t="s">
        <v>120</v>
      </c>
      <c r="D231" s="146" t="s">
        <v>119</v>
      </c>
      <c r="E231" s="444">
        <v>0</v>
      </c>
      <c r="F231" s="454">
        <v>0</v>
      </c>
      <c r="G231" s="448">
        <f>IF(F231=1,"+","")</f>
      </c>
      <c r="H231" s="127">
        <f>IF(F231&gt;-1,((F231/2+0.5)*F231-(E231/2+0.5)*E231)*B231,"")</f>
        <v>0</v>
      </c>
    </row>
    <row r="232" spans="1:8" ht="12.75">
      <c r="A232" s="134" t="s">
        <v>827</v>
      </c>
      <c r="B232" s="435">
        <v>10</v>
      </c>
      <c r="C232" s="135" t="s">
        <v>529</v>
      </c>
      <c r="D232" s="136" t="s">
        <v>103</v>
      </c>
      <c r="E232" s="135">
        <v>3</v>
      </c>
      <c r="F232" s="455">
        <v>3</v>
      </c>
      <c r="G232" s="449">
        <f aca="true" t="shared" si="27" ref="G232:G237">IF(G231="+","+","")</f>
      </c>
      <c r="H232" s="127">
        <f>IF(F232&gt;-1,((F232/2+0.5)*F232-(E232/2+0.5)*E232)*B232,"")</f>
        <v>0</v>
      </c>
    </row>
    <row r="233" spans="1:8" ht="12.75">
      <c r="A233" s="128" t="s">
        <v>832</v>
      </c>
      <c r="B233" s="433">
        <v>10</v>
      </c>
      <c r="C233" s="129" t="s">
        <v>118</v>
      </c>
      <c r="D233" s="129">
        <v>1</v>
      </c>
      <c r="E233" s="129">
        <v>1</v>
      </c>
      <c r="F233" s="455">
        <v>1</v>
      </c>
      <c r="G233" s="449">
        <f t="shared" si="27"/>
      </c>
      <c r="H233" s="127">
        <f>IF(F233&gt;-1,((F233/2+0.5)*F233-(E233/2+0.5)*E233)*B233,"")</f>
        <v>0</v>
      </c>
    </row>
    <row r="234" spans="1:8" ht="12.75">
      <c r="A234" s="128" t="s">
        <v>828</v>
      </c>
      <c r="B234" s="433">
        <v>10</v>
      </c>
      <c r="C234" s="129" t="s">
        <v>527</v>
      </c>
      <c r="D234" s="130" t="s">
        <v>103</v>
      </c>
      <c r="E234" s="129">
        <v>3</v>
      </c>
      <c r="F234" s="455">
        <v>3</v>
      </c>
      <c r="G234" s="449">
        <f t="shared" si="27"/>
      </c>
      <c r="H234" s="127">
        <f>IF(F234&gt;-1,((F234/2+0.5)*F234-(E234/2+0.5)*E234)*B234,"")</f>
        <v>0</v>
      </c>
    </row>
    <row r="235" spans="1:8" ht="12.75">
      <c r="A235" s="128" t="s">
        <v>830</v>
      </c>
      <c r="B235" s="433">
        <v>10</v>
      </c>
      <c r="C235" s="129" t="s">
        <v>527</v>
      </c>
      <c r="D235" s="130" t="s">
        <v>103</v>
      </c>
      <c r="E235" s="129">
        <v>3</v>
      </c>
      <c r="F235" s="455">
        <v>3</v>
      </c>
      <c r="G235" s="449">
        <f t="shared" si="27"/>
      </c>
      <c r="H235" s="127">
        <f aca="true" t="shared" si="28" ref="H235:H241">IF(F235&gt;-1,((F235/2+0.5)*F235-(E235/2+0.5)*E235)*B235,"")</f>
        <v>0</v>
      </c>
    </row>
    <row r="236" spans="1:8" ht="12.75">
      <c r="A236" s="128" t="s">
        <v>829</v>
      </c>
      <c r="B236" s="433">
        <v>10</v>
      </c>
      <c r="C236" s="129" t="s">
        <v>529</v>
      </c>
      <c r="D236" s="130" t="s">
        <v>103</v>
      </c>
      <c r="E236" s="129">
        <v>3</v>
      </c>
      <c r="F236" s="455">
        <v>3</v>
      </c>
      <c r="G236" s="449">
        <f t="shared" si="27"/>
      </c>
      <c r="H236" s="127">
        <f t="shared" si="28"/>
        <v>0</v>
      </c>
    </row>
    <row r="237" spans="1:8" ht="12.75">
      <c r="A237" s="131" t="s">
        <v>831</v>
      </c>
      <c r="B237" s="434">
        <v>10</v>
      </c>
      <c r="C237" s="132" t="s">
        <v>529</v>
      </c>
      <c r="D237" s="133" t="s">
        <v>103</v>
      </c>
      <c r="E237" s="132">
        <v>3</v>
      </c>
      <c r="F237" s="456">
        <v>3</v>
      </c>
      <c r="G237" s="449">
        <f t="shared" si="27"/>
      </c>
      <c r="H237" s="127">
        <f t="shared" si="28"/>
        <v>0</v>
      </c>
    </row>
    <row r="238" spans="1:8" ht="12.75">
      <c r="A238" s="147" t="s">
        <v>92</v>
      </c>
      <c r="B238" s="442">
        <v>100</v>
      </c>
      <c r="C238" s="148" t="s">
        <v>120</v>
      </c>
      <c r="D238" s="149" t="s">
        <v>119</v>
      </c>
      <c r="E238" s="445">
        <v>0</v>
      </c>
      <c r="F238" s="457">
        <v>0</v>
      </c>
      <c r="G238" s="450">
        <f>IF(F231=1,"+","")</f>
      </c>
      <c r="H238" s="127">
        <f t="shared" si="28"/>
        <v>0</v>
      </c>
    </row>
    <row r="239" spans="1:8" ht="12.75">
      <c r="A239" s="150" t="s">
        <v>92</v>
      </c>
      <c r="B239" s="438">
        <v>10</v>
      </c>
      <c r="C239" s="135" t="s">
        <v>118</v>
      </c>
      <c r="D239" s="135">
        <v>1</v>
      </c>
      <c r="E239" s="135">
        <v>0</v>
      </c>
      <c r="F239" s="455">
        <v>0</v>
      </c>
      <c r="G239" s="449">
        <f>IF(F238=1,"+","")</f>
      </c>
      <c r="H239" s="127">
        <f t="shared" si="28"/>
        <v>0</v>
      </c>
    </row>
    <row r="240" spans="1:8" ht="12.75">
      <c r="A240" s="128" t="s">
        <v>833</v>
      </c>
      <c r="B240" s="433">
        <v>10</v>
      </c>
      <c r="C240" s="129" t="s">
        <v>118</v>
      </c>
      <c r="D240" s="130" t="s">
        <v>103</v>
      </c>
      <c r="E240" s="129">
        <v>1</v>
      </c>
      <c r="F240" s="455">
        <v>1</v>
      </c>
      <c r="G240" s="449">
        <f>IF(G239="+","+","")</f>
      </c>
      <c r="H240" s="127">
        <f t="shared" si="28"/>
        <v>0</v>
      </c>
    </row>
    <row r="241" spans="1:8" ht="12.75">
      <c r="A241" s="128" t="s">
        <v>834</v>
      </c>
      <c r="B241" s="433">
        <v>10</v>
      </c>
      <c r="C241" s="129" t="s">
        <v>118</v>
      </c>
      <c r="D241" s="130" t="s">
        <v>103</v>
      </c>
      <c r="E241" s="129">
        <v>1</v>
      </c>
      <c r="F241" s="455">
        <v>1</v>
      </c>
      <c r="G241" s="449">
        <f>IF(G240="+","+","")</f>
      </c>
      <c r="H241" s="127">
        <f t="shared" si="28"/>
        <v>0</v>
      </c>
    </row>
    <row r="242" spans="1:8" ht="12.75">
      <c r="A242" s="128" t="s">
        <v>835</v>
      </c>
      <c r="B242" s="433">
        <v>10</v>
      </c>
      <c r="C242" s="129" t="s">
        <v>118</v>
      </c>
      <c r="D242" s="129">
        <v>1</v>
      </c>
      <c r="E242" s="129">
        <v>0</v>
      </c>
      <c r="F242" s="455">
        <v>0</v>
      </c>
      <c r="G242" s="449">
        <f>IF(G241="+","+","")</f>
      </c>
      <c r="H242" s="127">
        <f>IF(F242&gt;-1,((F242/2+0.5)*F242-(E242/2+0.5)*E242)*B242,"")</f>
        <v>0</v>
      </c>
    </row>
    <row r="243" spans="1:8" ht="12.75">
      <c r="A243" s="128" t="s">
        <v>837</v>
      </c>
      <c r="B243" s="433">
        <v>10</v>
      </c>
      <c r="C243" s="129" t="s">
        <v>529</v>
      </c>
      <c r="D243" s="130" t="s">
        <v>103</v>
      </c>
      <c r="E243" s="129">
        <v>3</v>
      </c>
      <c r="F243" s="455">
        <v>3</v>
      </c>
      <c r="G243" s="449">
        <f>IF(G242="+","+","")</f>
      </c>
      <c r="H243" s="127">
        <f>IF(F243&gt;-1,((F243/2+0.5)*F243-(E243/2+0.5)*E243)*B243,"")</f>
        <v>0</v>
      </c>
    </row>
    <row r="244" spans="1:8" ht="12.75">
      <c r="A244" s="131" t="s">
        <v>836</v>
      </c>
      <c r="B244" s="434">
        <v>10</v>
      </c>
      <c r="C244" s="132" t="s">
        <v>529</v>
      </c>
      <c r="D244" s="133" t="s">
        <v>103</v>
      </c>
      <c r="E244" s="132">
        <v>3</v>
      </c>
      <c r="F244" s="456">
        <v>3</v>
      </c>
      <c r="G244" s="449">
        <f>IF(G243="+","+","")</f>
      </c>
      <c r="H244" s="127">
        <f>IF(F244&gt;-1,((F244/2+0.5)*F244-(E244/2+0.5)*E244)*B244,"")</f>
        <v>0</v>
      </c>
    </row>
    <row r="245" ht="12.75">
      <c r="G245" s="449">
        <f>IF(G231="+","+","")</f>
      </c>
    </row>
    <row r="246" spans="1:8" ht="12.75">
      <c r="A246" s="144" t="s">
        <v>72</v>
      </c>
      <c r="B246" s="441">
        <v>100</v>
      </c>
      <c r="C246" s="145" t="s">
        <v>120</v>
      </c>
      <c r="D246" s="146" t="s">
        <v>119</v>
      </c>
      <c r="E246" s="444">
        <v>0</v>
      </c>
      <c r="F246" s="454">
        <v>0</v>
      </c>
      <c r="G246" s="448">
        <f>IF(F246=1,"+","")</f>
      </c>
      <c r="H246" s="127">
        <f aca="true" t="shared" si="29" ref="H246:H251">IF(F246&gt;-1,((F246/2+0.5)*F246-(E246/2+0.5)*E246)*B246,"")</f>
        <v>0</v>
      </c>
    </row>
    <row r="247" spans="1:8" ht="12.75">
      <c r="A247" s="128" t="s">
        <v>838</v>
      </c>
      <c r="B247" s="432">
        <v>10</v>
      </c>
      <c r="C247" s="135" t="s">
        <v>529</v>
      </c>
      <c r="D247" s="136" t="s">
        <v>103</v>
      </c>
      <c r="E247" s="135">
        <v>3</v>
      </c>
      <c r="F247" s="455">
        <v>3</v>
      </c>
      <c r="G247" s="449">
        <f>IF(G246="+","+","")</f>
      </c>
      <c r="H247" s="127">
        <f t="shared" si="29"/>
        <v>0</v>
      </c>
    </row>
    <row r="248" spans="1:8" ht="12.75">
      <c r="A248" s="131" t="s">
        <v>839</v>
      </c>
      <c r="B248" s="434">
        <v>10</v>
      </c>
      <c r="C248" s="132" t="s">
        <v>529</v>
      </c>
      <c r="D248" s="133" t="s">
        <v>103</v>
      </c>
      <c r="E248" s="132">
        <v>3</v>
      </c>
      <c r="F248" s="456">
        <v>3</v>
      </c>
      <c r="G248" s="449">
        <f>IF(G247="+","+","")</f>
      </c>
      <c r="H248" s="127">
        <f t="shared" si="29"/>
        <v>0</v>
      </c>
    </row>
    <row r="249" spans="1:8" ht="12.75">
      <c r="A249" s="147" t="s">
        <v>93</v>
      </c>
      <c r="B249" s="442">
        <v>100</v>
      </c>
      <c r="C249" s="148" t="s">
        <v>120</v>
      </c>
      <c r="D249" s="149" t="s">
        <v>119</v>
      </c>
      <c r="E249" s="445">
        <v>0</v>
      </c>
      <c r="F249" s="457">
        <v>0</v>
      </c>
      <c r="G249" s="450">
        <f>IF(F246=1,"+","")</f>
      </c>
      <c r="H249" s="127">
        <f t="shared" si="29"/>
        <v>0</v>
      </c>
    </row>
    <row r="250" spans="1:8" ht="12.75">
      <c r="A250" s="150" t="s">
        <v>840</v>
      </c>
      <c r="B250" s="438">
        <v>10</v>
      </c>
      <c r="C250" s="135" t="s">
        <v>529</v>
      </c>
      <c r="D250" s="136" t="s">
        <v>103</v>
      </c>
      <c r="E250" s="135">
        <v>3</v>
      </c>
      <c r="F250" s="455">
        <v>3</v>
      </c>
      <c r="G250" s="449">
        <f>IF(F249=1,"+","")</f>
      </c>
      <c r="H250" s="127">
        <f t="shared" si="29"/>
        <v>0</v>
      </c>
    </row>
    <row r="251" spans="1:8" ht="12.75">
      <c r="A251" s="131" t="s">
        <v>841</v>
      </c>
      <c r="B251" s="434">
        <v>10</v>
      </c>
      <c r="C251" s="132" t="s">
        <v>529</v>
      </c>
      <c r="D251" s="133" t="s">
        <v>103</v>
      </c>
      <c r="E251" s="132">
        <v>3</v>
      </c>
      <c r="F251" s="456">
        <v>3</v>
      </c>
      <c r="G251" s="449">
        <f>IF(G250="+","+","")</f>
      </c>
      <c r="H251" s="127">
        <f t="shared" si="29"/>
        <v>0</v>
      </c>
    </row>
    <row r="252" ht="12.75">
      <c r="G252" s="449">
        <f>IF(G246="+","+","")</f>
      </c>
    </row>
    <row r="253" spans="1:8" ht="12.75">
      <c r="A253" s="144" t="s">
        <v>73</v>
      </c>
      <c r="B253" s="441">
        <v>200</v>
      </c>
      <c r="C253" s="145" t="s">
        <v>120</v>
      </c>
      <c r="D253" s="146" t="s">
        <v>119</v>
      </c>
      <c r="E253" s="444">
        <v>0</v>
      </c>
      <c r="F253" s="454">
        <v>0</v>
      </c>
      <c r="G253" s="448">
        <f>IF(F253=1,"+","")</f>
      </c>
      <c r="H253" s="127">
        <f aca="true" t="shared" si="30" ref="H253:H275">IF(F253&gt;-1,((F253/2+0.5)*F253-(E253/2+0.5)*E253)*B253,"")</f>
        <v>0</v>
      </c>
    </row>
    <row r="254" spans="1:8" ht="12.75">
      <c r="A254" s="128" t="s">
        <v>842</v>
      </c>
      <c r="B254" s="432">
        <v>10</v>
      </c>
      <c r="C254" s="135" t="s">
        <v>529</v>
      </c>
      <c r="D254" s="136" t="s">
        <v>103</v>
      </c>
      <c r="E254" s="135">
        <v>3</v>
      </c>
      <c r="F254" s="455">
        <v>3</v>
      </c>
      <c r="G254" s="449">
        <f>IF(G253="+","+","")</f>
      </c>
      <c r="H254" s="127">
        <f t="shared" si="30"/>
        <v>0</v>
      </c>
    </row>
    <row r="255" spans="1:8" ht="12.75">
      <c r="A255" s="131" t="s">
        <v>843</v>
      </c>
      <c r="B255" s="434">
        <v>30</v>
      </c>
      <c r="C255" s="132" t="s">
        <v>529</v>
      </c>
      <c r="D255" s="133" t="s">
        <v>103</v>
      </c>
      <c r="E255" s="132">
        <v>0</v>
      </c>
      <c r="F255" s="456">
        <v>0</v>
      </c>
      <c r="G255" s="449">
        <f>IF(G254="+","+","")</f>
      </c>
      <c r="H255" s="127">
        <f t="shared" si="30"/>
        <v>0</v>
      </c>
    </row>
    <row r="256" spans="1:8" ht="12.75">
      <c r="A256" s="147" t="s">
        <v>94</v>
      </c>
      <c r="B256" s="442">
        <v>200</v>
      </c>
      <c r="C256" s="148" t="s">
        <v>120</v>
      </c>
      <c r="D256" s="149" t="s">
        <v>119</v>
      </c>
      <c r="E256" s="445">
        <v>0</v>
      </c>
      <c r="F256" s="457">
        <v>0</v>
      </c>
      <c r="G256" s="450">
        <f>IF(F253=1,"+","")</f>
      </c>
      <c r="H256" s="127">
        <f t="shared" si="30"/>
        <v>0</v>
      </c>
    </row>
    <row r="257" spans="1:8" ht="12.75">
      <c r="A257" s="150" t="s">
        <v>844</v>
      </c>
      <c r="B257" s="438">
        <v>100</v>
      </c>
      <c r="C257" s="135" t="s">
        <v>118</v>
      </c>
      <c r="D257" s="129">
        <v>1</v>
      </c>
      <c r="E257" s="129">
        <v>1</v>
      </c>
      <c r="F257" s="456">
        <v>1</v>
      </c>
      <c r="G257" s="449">
        <f>IF(F256=1,"+","")</f>
      </c>
      <c r="H257" s="127">
        <f t="shared" si="30"/>
        <v>0</v>
      </c>
    </row>
    <row r="258" spans="1:8" ht="12.75">
      <c r="A258" s="147" t="s">
        <v>845</v>
      </c>
      <c r="B258" s="442">
        <v>200</v>
      </c>
      <c r="C258" s="148" t="s">
        <v>120</v>
      </c>
      <c r="D258" s="149" t="s">
        <v>119</v>
      </c>
      <c r="E258" s="445">
        <v>0</v>
      </c>
      <c r="F258" s="457">
        <v>0</v>
      </c>
      <c r="G258" s="450">
        <f>IF(F253=1,"+","")</f>
      </c>
      <c r="H258" s="127">
        <f t="shared" si="30"/>
        <v>0</v>
      </c>
    </row>
    <row r="259" spans="1:8" ht="12.75">
      <c r="A259" s="150" t="s">
        <v>95</v>
      </c>
      <c r="B259" s="438">
        <v>10</v>
      </c>
      <c r="C259" s="135" t="s">
        <v>118</v>
      </c>
      <c r="D259" s="129">
        <v>1</v>
      </c>
      <c r="E259" s="129">
        <v>1</v>
      </c>
      <c r="F259" s="456">
        <v>1</v>
      </c>
      <c r="G259" s="449">
        <f>IF(F258=1,"+","")</f>
      </c>
      <c r="H259" s="127">
        <f t="shared" si="30"/>
        <v>0</v>
      </c>
    </row>
    <row r="260" spans="1:8" ht="12.75">
      <c r="A260" s="147" t="s">
        <v>96</v>
      </c>
      <c r="B260" s="442">
        <v>200</v>
      </c>
      <c r="C260" s="148" t="s">
        <v>120</v>
      </c>
      <c r="D260" s="149" t="s">
        <v>119</v>
      </c>
      <c r="E260" s="445">
        <v>0</v>
      </c>
      <c r="F260" s="457">
        <v>0</v>
      </c>
      <c r="G260" s="450">
        <f>IF(F253=1,"+","")</f>
      </c>
      <c r="H260" s="127">
        <f t="shared" si="30"/>
        <v>0</v>
      </c>
    </row>
    <row r="261" spans="1:8" ht="12.75">
      <c r="A261" s="150" t="s">
        <v>96</v>
      </c>
      <c r="B261" s="438">
        <v>10</v>
      </c>
      <c r="C261" s="135" t="s">
        <v>118</v>
      </c>
      <c r="D261" s="135">
        <v>1</v>
      </c>
      <c r="E261" s="135">
        <v>1</v>
      </c>
      <c r="F261" s="455">
        <v>1</v>
      </c>
      <c r="G261" s="449">
        <f>IF(F260=1,"+","")</f>
      </c>
      <c r="H261" s="127">
        <f t="shared" si="30"/>
        <v>0</v>
      </c>
    </row>
    <row r="262" spans="1:8" ht="12.75">
      <c r="A262" s="128" t="s">
        <v>846</v>
      </c>
      <c r="B262" s="433">
        <v>10</v>
      </c>
      <c r="C262" s="129" t="s">
        <v>118</v>
      </c>
      <c r="D262" s="129">
        <v>1</v>
      </c>
      <c r="E262" s="129">
        <v>1</v>
      </c>
      <c r="F262" s="455">
        <v>1</v>
      </c>
      <c r="G262" s="449">
        <f>IF(G261="+","+","")</f>
      </c>
      <c r="H262" s="127">
        <f t="shared" si="30"/>
        <v>0</v>
      </c>
    </row>
    <row r="263" spans="1:8" ht="12.75">
      <c r="A263" s="128" t="s">
        <v>847</v>
      </c>
      <c r="B263" s="433">
        <v>10</v>
      </c>
      <c r="C263" s="129" t="s">
        <v>118</v>
      </c>
      <c r="D263" s="129">
        <v>1</v>
      </c>
      <c r="E263" s="129">
        <v>1</v>
      </c>
      <c r="F263" s="455">
        <v>1</v>
      </c>
      <c r="G263" s="449">
        <f>IF(G262="+","+","")</f>
      </c>
      <c r="H263" s="127">
        <f t="shared" si="30"/>
        <v>0</v>
      </c>
    </row>
    <row r="264" spans="1:8" ht="12.75">
      <c r="A264" s="128" t="s">
        <v>848</v>
      </c>
      <c r="B264" s="433">
        <v>10</v>
      </c>
      <c r="C264" s="129" t="s">
        <v>118</v>
      </c>
      <c r="D264" s="129">
        <v>1</v>
      </c>
      <c r="E264" s="129">
        <v>1</v>
      </c>
      <c r="F264" s="455">
        <v>1</v>
      </c>
      <c r="G264" s="449">
        <f>IF(G263="+","+","")</f>
      </c>
      <c r="H264" s="127">
        <f t="shared" si="30"/>
        <v>0</v>
      </c>
    </row>
    <row r="265" spans="1:8" ht="12.75">
      <c r="A265" s="131" t="s">
        <v>849</v>
      </c>
      <c r="B265" s="434">
        <v>10</v>
      </c>
      <c r="C265" s="132" t="s">
        <v>118</v>
      </c>
      <c r="D265" s="132">
        <v>1</v>
      </c>
      <c r="E265" s="132">
        <v>1</v>
      </c>
      <c r="F265" s="456">
        <v>1</v>
      </c>
      <c r="G265" s="449">
        <f>IF(G264="+","+","")</f>
      </c>
      <c r="H265" s="127">
        <f t="shared" si="30"/>
        <v>0</v>
      </c>
    </row>
    <row r="266" spans="1:8" ht="12.75">
      <c r="A266" s="147" t="s">
        <v>97</v>
      </c>
      <c r="B266" s="442">
        <v>200</v>
      </c>
      <c r="C266" s="148" t="s">
        <v>120</v>
      </c>
      <c r="D266" s="149" t="s">
        <v>119</v>
      </c>
      <c r="E266" s="445">
        <v>0</v>
      </c>
      <c r="F266" s="457">
        <v>0</v>
      </c>
      <c r="G266" s="450">
        <f>IF(F253=1,"+","")</f>
      </c>
      <c r="H266" s="127">
        <f t="shared" si="30"/>
        <v>0</v>
      </c>
    </row>
    <row r="267" spans="1:8" ht="12.75">
      <c r="A267" s="150" t="s">
        <v>850</v>
      </c>
      <c r="B267" s="438">
        <v>10</v>
      </c>
      <c r="C267" s="135" t="s">
        <v>118</v>
      </c>
      <c r="D267" s="135">
        <v>1</v>
      </c>
      <c r="E267" s="135">
        <v>1</v>
      </c>
      <c r="F267" s="455">
        <v>1</v>
      </c>
      <c r="G267" s="449">
        <f>IF(F266=1,"+","")</f>
      </c>
      <c r="H267" s="127">
        <f t="shared" si="30"/>
        <v>0</v>
      </c>
    </row>
    <row r="268" spans="1:8" ht="12.75">
      <c r="A268" s="128" t="s">
        <v>851</v>
      </c>
      <c r="B268" s="433">
        <v>10</v>
      </c>
      <c r="C268" s="129" t="s">
        <v>118</v>
      </c>
      <c r="D268" s="129">
        <v>1</v>
      </c>
      <c r="E268" s="129">
        <v>0</v>
      </c>
      <c r="F268" s="455">
        <v>0</v>
      </c>
      <c r="G268" s="449">
        <f>IF(G267="+","+","")</f>
      </c>
      <c r="H268" s="127">
        <f t="shared" si="30"/>
        <v>0</v>
      </c>
    </row>
    <row r="269" spans="1:8" ht="12.75">
      <c r="A269" s="131" t="s">
        <v>852</v>
      </c>
      <c r="B269" s="434">
        <v>10</v>
      </c>
      <c r="C269" s="132" t="s">
        <v>118</v>
      </c>
      <c r="D269" s="132">
        <v>1</v>
      </c>
      <c r="E269" s="132">
        <v>0</v>
      </c>
      <c r="F269" s="456">
        <v>0</v>
      </c>
      <c r="G269" s="449">
        <f>IF(G268="+","+","")</f>
      </c>
      <c r="H269" s="127">
        <f t="shared" si="30"/>
        <v>0</v>
      </c>
    </row>
    <row r="270" spans="1:8" ht="12.75">
      <c r="A270" s="147" t="s">
        <v>98</v>
      </c>
      <c r="B270" s="442">
        <v>200</v>
      </c>
      <c r="C270" s="148" t="s">
        <v>120</v>
      </c>
      <c r="D270" s="149" t="s">
        <v>119</v>
      </c>
      <c r="E270" s="445">
        <v>0</v>
      </c>
      <c r="F270" s="457">
        <v>0</v>
      </c>
      <c r="G270" s="450">
        <f>IF(F253=1,"+","")</f>
      </c>
      <c r="H270" s="127">
        <f t="shared" si="30"/>
        <v>0</v>
      </c>
    </row>
    <row r="271" spans="1:8" ht="12.75">
      <c r="A271" s="150" t="s">
        <v>853</v>
      </c>
      <c r="B271" s="438">
        <v>10</v>
      </c>
      <c r="C271" s="135" t="s">
        <v>118</v>
      </c>
      <c r="D271" s="135">
        <v>1</v>
      </c>
      <c r="E271" s="135">
        <v>1</v>
      </c>
      <c r="F271" s="455">
        <v>1</v>
      </c>
      <c r="G271" s="449">
        <f>IF(F270=1,"+","")</f>
      </c>
      <c r="H271" s="127">
        <f t="shared" si="30"/>
        <v>0</v>
      </c>
    </row>
    <row r="272" spans="1:8" ht="12.75">
      <c r="A272" s="128" t="s">
        <v>854</v>
      </c>
      <c r="B272" s="433">
        <v>10</v>
      </c>
      <c r="C272" s="129" t="s">
        <v>118</v>
      </c>
      <c r="D272" s="129">
        <v>1</v>
      </c>
      <c r="E272" s="129">
        <v>0</v>
      </c>
      <c r="F272" s="455">
        <v>0</v>
      </c>
      <c r="G272" s="449">
        <f>IF(G271="+","+","")</f>
      </c>
      <c r="H272" s="127">
        <f t="shared" si="30"/>
        <v>0</v>
      </c>
    </row>
    <row r="273" spans="1:8" ht="12.75">
      <c r="A273" s="131" t="s">
        <v>855</v>
      </c>
      <c r="B273" s="434">
        <v>10</v>
      </c>
      <c r="C273" s="132" t="s">
        <v>118</v>
      </c>
      <c r="D273" s="132">
        <v>1</v>
      </c>
      <c r="E273" s="132">
        <v>0</v>
      </c>
      <c r="F273" s="456">
        <v>0</v>
      </c>
      <c r="G273" s="449">
        <f>IF(G272="+","+","")</f>
      </c>
      <c r="H273" s="127">
        <f t="shared" si="30"/>
        <v>0</v>
      </c>
    </row>
    <row r="274" spans="1:8" ht="12.75">
      <c r="A274" s="147" t="s">
        <v>99</v>
      </c>
      <c r="B274" s="442">
        <v>200</v>
      </c>
      <c r="C274" s="148" t="s">
        <v>120</v>
      </c>
      <c r="D274" s="149" t="s">
        <v>119</v>
      </c>
      <c r="E274" s="445">
        <v>0</v>
      </c>
      <c r="F274" s="457">
        <v>0</v>
      </c>
      <c r="G274" s="450">
        <f>IF(F253=1,"+","")</f>
      </c>
      <c r="H274" s="127">
        <f t="shared" si="30"/>
        <v>0</v>
      </c>
    </row>
    <row r="275" spans="1:8" ht="12.75">
      <c r="A275" s="139" t="s">
        <v>99</v>
      </c>
      <c r="B275" s="436">
        <v>10</v>
      </c>
      <c r="C275" s="140" t="s">
        <v>118</v>
      </c>
      <c r="D275" s="140">
        <v>1</v>
      </c>
      <c r="E275" s="140">
        <v>1</v>
      </c>
      <c r="F275" s="456">
        <v>1</v>
      </c>
      <c r="G275" s="449">
        <f>IF(F274=1,"+","")</f>
      </c>
      <c r="H275" s="127">
        <f t="shared" si="30"/>
        <v>0</v>
      </c>
    </row>
    <row r="276" spans="6:8" ht="12.75">
      <c r="F276" s="460"/>
      <c r="G276" s="451" t="s">
        <v>1138</v>
      </c>
      <c r="H276" s="127">
        <f>SUM(H3:H275)-800</f>
        <v>-800</v>
      </c>
    </row>
  </sheetData>
  <autoFilter ref="G2:G276"/>
  <mergeCells count="1">
    <mergeCell ref="A1:H1"/>
  </mergeCells>
  <printOptions/>
  <pageMargins left="0.75" right="0.75" top="1" bottom="1" header="0.4921259845" footer="0.4921259845"/>
  <pageSetup fitToHeight="1" fitToWidth="1" horizontalDpi="600" verticalDpi="600" orientation="portrait" paperSize="9" scale="20" r:id="rId1"/>
</worksheet>
</file>

<file path=xl/worksheets/sheet3.xml><?xml version="1.0" encoding="utf-8"?>
<worksheet xmlns="http://schemas.openxmlformats.org/spreadsheetml/2006/main" xmlns:r="http://schemas.openxmlformats.org/officeDocument/2006/relationships">
  <sheetPr codeName="Tabelle5">
    <pageSetUpPr fitToPage="1"/>
  </sheetPr>
  <dimension ref="A1:Z4478"/>
  <sheetViews>
    <sheetView zoomScale="90" zoomScaleNormal="90" workbookViewId="0" topLeftCell="A1">
      <selection activeCell="K2" sqref="K2"/>
    </sheetView>
  </sheetViews>
  <sheetFormatPr defaultColWidth="11.421875" defaultRowHeight="12.75"/>
  <cols>
    <col min="1" max="1" width="28.7109375" style="0" bestFit="1" customWidth="1"/>
    <col min="2" max="2" width="7.421875" style="0" bestFit="1" customWidth="1"/>
    <col min="3" max="3" width="9.140625" style="200" bestFit="1" customWidth="1"/>
    <col min="4" max="4" width="5.00390625" style="200" bestFit="1" customWidth="1"/>
    <col min="5" max="5" width="4.7109375" style="200" customWidth="1"/>
    <col min="6" max="6" width="4.00390625" style="201" customWidth="1"/>
    <col min="7" max="8" width="8.28125" style="154" customWidth="1"/>
    <col min="9" max="9" width="9.28125" style="334" customWidth="1"/>
    <col min="10" max="10" width="8.28125" style="154" customWidth="1"/>
    <col min="11" max="11" width="8.28125" style="334" customWidth="1"/>
    <col min="12" max="12" width="7.7109375" style="5" hidden="1" customWidth="1"/>
    <col min="13" max="18" width="0" style="5" hidden="1" customWidth="1"/>
    <col min="19" max="20" width="12.00390625" style="0" customWidth="1"/>
    <col min="21" max="21" width="5.8515625" style="36" bestFit="1" customWidth="1"/>
    <col min="22" max="22" width="7.421875" style="0" bestFit="1" customWidth="1"/>
    <col min="23" max="23" width="6.57421875" style="0" bestFit="1" customWidth="1"/>
  </cols>
  <sheetData>
    <row r="1" spans="1:23" ht="28.5" customHeight="1">
      <c r="A1" s="537" t="s">
        <v>1144</v>
      </c>
      <c r="B1" s="537"/>
      <c r="C1" s="537"/>
      <c r="D1" s="537"/>
      <c r="E1" s="537"/>
      <c r="F1" s="537"/>
      <c r="G1" s="537"/>
      <c r="H1" s="537"/>
      <c r="I1" s="537"/>
      <c r="J1" s="537"/>
      <c r="K1" s="537"/>
      <c r="L1" s="537"/>
      <c r="M1" s="537"/>
      <c r="N1" s="537"/>
      <c r="O1" s="537"/>
      <c r="P1" s="537"/>
      <c r="Q1" s="537"/>
      <c r="R1" s="537"/>
      <c r="S1" s="537"/>
      <c r="T1" s="537"/>
      <c r="U1" s="537"/>
      <c r="V1" s="537"/>
      <c r="W1" s="537"/>
    </row>
    <row r="2" spans="1:23" s="1" customFormat="1" ht="213.75">
      <c r="A2" s="294"/>
      <c r="B2" s="295" t="s">
        <v>21</v>
      </c>
      <c r="C2" s="296" t="s">
        <v>148</v>
      </c>
      <c r="D2" s="297" t="s">
        <v>464</v>
      </c>
      <c r="E2" s="298" t="s">
        <v>149</v>
      </c>
      <c r="F2" s="299" t="s">
        <v>150</v>
      </c>
      <c r="G2" s="303"/>
      <c r="H2" s="304"/>
      <c r="I2" s="321"/>
      <c r="J2" s="304"/>
      <c r="K2" s="321"/>
      <c r="L2" s="305"/>
      <c r="M2" s="305"/>
      <c r="N2" s="305"/>
      <c r="O2" s="305"/>
      <c r="P2" s="305"/>
      <c r="Q2" s="306" t="s">
        <v>462</v>
      </c>
      <c r="R2" s="306" t="s">
        <v>463</v>
      </c>
      <c r="S2" s="304"/>
      <c r="T2" s="307"/>
      <c r="U2" s="310" t="s">
        <v>465</v>
      </c>
      <c r="V2" s="311" t="s">
        <v>21</v>
      </c>
      <c r="W2" s="312" t="s">
        <v>140</v>
      </c>
    </row>
    <row r="3" spans="1:23" s="1" customFormat="1" ht="12.75">
      <c r="A3" s="300" t="s">
        <v>151</v>
      </c>
      <c r="B3" s="301" t="s">
        <v>152</v>
      </c>
      <c r="C3" s="302" t="s">
        <v>153</v>
      </c>
      <c r="D3" s="302" t="s">
        <v>461</v>
      </c>
      <c r="E3" s="302" t="s">
        <v>154</v>
      </c>
      <c r="F3" s="501" t="s">
        <v>118</v>
      </c>
      <c r="G3" s="308" t="s">
        <v>141</v>
      </c>
      <c r="H3" s="227"/>
      <c r="I3" s="322"/>
      <c r="J3" s="227"/>
      <c r="K3" s="322"/>
      <c r="L3" s="228"/>
      <c r="M3" s="228"/>
      <c r="N3" s="228"/>
      <c r="O3" s="228"/>
      <c r="P3" s="228"/>
      <c r="Q3" s="228"/>
      <c r="R3" s="228"/>
      <c r="S3" s="227"/>
      <c r="T3" s="309"/>
      <c r="U3" s="301">
        <f>IF(Charakterbogen!M4&lt;100,0.5,IF(Charakterbogen!M4&lt;150,0.75,IF(Charakterbogen!M4&lt;200,1,IF(Charakterbogen!M4&lt;250,1.5,2))))</f>
        <v>2</v>
      </c>
      <c r="V3" s="301" t="s">
        <v>152</v>
      </c>
      <c r="W3" s="313" t="s">
        <v>153</v>
      </c>
    </row>
    <row r="4" spans="1:23" s="203" customFormat="1" ht="12.75">
      <c r="A4" s="274" t="s">
        <v>452</v>
      </c>
      <c r="B4" s="378" t="s">
        <v>21</v>
      </c>
      <c r="C4" s="379" t="s">
        <v>148</v>
      </c>
      <c r="D4" s="379" t="s">
        <v>461</v>
      </c>
      <c r="E4" s="379" t="s">
        <v>149</v>
      </c>
      <c r="F4" s="276">
        <f>IF(SUM(F5:F18)&gt;0,"-","")</f>
      </c>
      <c r="G4" s="277" t="s">
        <v>141</v>
      </c>
      <c r="H4" s="277"/>
      <c r="I4" s="323"/>
      <c r="J4" s="277"/>
      <c r="K4" s="323"/>
      <c r="L4" s="278"/>
      <c r="M4" s="278"/>
      <c r="N4" s="278"/>
      <c r="O4" s="278"/>
      <c r="P4" s="278"/>
      <c r="Q4" s="278"/>
      <c r="R4" s="278"/>
      <c r="S4" s="279"/>
      <c r="T4" s="279"/>
      <c r="U4" s="275"/>
      <c r="V4" s="275"/>
      <c r="W4" s="280"/>
    </row>
    <row r="5" spans="1:23" ht="12.75">
      <c r="A5" s="241" t="s">
        <v>155</v>
      </c>
      <c r="B5" s="109">
        <v>0.25</v>
      </c>
      <c r="C5" s="206">
        <v>100</v>
      </c>
      <c r="D5" s="206"/>
      <c r="E5" s="210">
        <v>240</v>
      </c>
      <c r="F5" s="211"/>
      <c r="G5" s="212"/>
      <c r="H5" s="158"/>
      <c r="I5" s="324"/>
      <c r="J5" s="158"/>
      <c r="K5" s="324"/>
      <c r="L5" s="213"/>
      <c r="M5" s="213"/>
      <c r="N5" s="213"/>
      <c r="O5" s="213"/>
      <c r="P5" s="213"/>
      <c r="Q5" s="213">
        <f aca="true" t="shared" si="0" ref="Q5:Q18">IF(D5="H",0.5,IF(D5="L",3,1))</f>
        <v>1</v>
      </c>
      <c r="R5" s="213">
        <f aca="true" t="shared" si="1" ref="R5:R18">IF(D5="H",3,IF(D5="L",0.5,1))</f>
        <v>1</v>
      </c>
      <c r="S5" s="19"/>
      <c r="T5" s="214"/>
      <c r="U5" s="209">
        <v>1</v>
      </c>
      <c r="V5" s="109">
        <f aca="true" t="shared" si="2" ref="V5:V18">B5*F5*U5*Q5</f>
        <v>0</v>
      </c>
      <c r="W5" s="244">
        <f aca="true" t="shared" si="3" ref="W5:W18">C5*F5*R5</f>
        <v>0</v>
      </c>
    </row>
    <row r="6" spans="1:23" ht="12.75">
      <c r="A6" s="241" t="s">
        <v>249</v>
      </c>
      <c r="B6" s="109">
        <v>0.5</v>
      </c>
      <c r="C6" s="206">
        <v>1</v>
      </c>
      <c r="D6" s="206"/>
      <c r="E6" s="210"/>
      <c r="F6" s="211"/>
      <c r="G6" s="212" t="s">
        <v>250</v>
      </c>
      <c r="H6" s="158"/>
      <c r="I6" s="324"/>
      <c r="J6" s="158"/>
      <c r="K6" s="324"/>
      <c r="L6" s="213"/>
      <c r="M6" s="213"/>
      <c r="N6" s="213"/>
      <c r="O6" s="213"/>
      <c r="P6" s="213"/>
      <c r="Q6" s="213">
        <f t="shared" si="0"/>
        <v>1</v>
      </c>
      <c r="R6" s="213">
        <f t="shared" si="1"/>
        <v>1</v>
      </c>
      <c r="S6" s="19"/>
      <c r="T6" s="214"/>
      <c r="U6" s="209">
        <f>U$3</f>
        <v>2</v>
      </c>
      <c r="V6" s="109">
        <f t="shared" si="2"/>
        <v>0</v>
      </c>
      <c r="W6" s="244">
        <f t="shared" si="3"/>
        <v>0</v>
      </c>
    </row>
    <row r="7" spans="1:23" ht="12.75">
      <c r="A7" s="241" t="s">
        <v>251</v>
      </c>
      <c r="B7" s="109">
        <v>1</v>
      </c>
      <c r="C7" s="206">
        <v>15</v>
      </c>
      <c r="D7" s="206"/>
      <c r="E7" s="210"/>
      <c r="F7" s="211"/>
      <c r="G7" s="212" t="s">
        <v>250</v>
      </c>
      <c r="H7" s="158"/>
      <c r="I7" s="324"/>
      <c r="J7" s="158"/>
      <c r="K7" s="324"/>
      <c r="L7" s="213"/>
      <c r="M7" s="213"/>
      <c r="N7" s="213"/>
      <c r="O7" s="213"/>
      <c r="P7" s="213"/>
      <c r="Q7" s="213">
        <f t="shared" si="0"/>
        <v>1</v>
      </c>
      <c r="R7" s="213">
        <f t="shared" si="1"/>
        <v>1</v>
      </c>
      <c r="S7" s="19"/>
      <c r="T7" s="214"/>
      <c r="U7" s="209">
        <f>U$3</f>
        <v>2</v>
      </c>
      <c r="V7" s="109">
        <f t="shared" si="2"/>
        <v>0</v>
      </c>
      <c r="W7" s="244">
        <f t="shared" si="3"/>
        <v>0</v>
      </c>
    </row>
    <row r="8" spans="1:23" ht="12.75">
      <c r="A8" s="241" t="s">
        <v>252</v>
      </c>
      <c r="B8" s="109">
        <v>1</v>
      </c>
      <c r="C8" s="206">
        <v>30</v>
      </c>
      <c r="D8" s="206"/>
      <c r="E8" s="210"/>
      <c r="F8" s="211"/>
      <c r="G8" s="212" t="s">
        <v>250</v>
      </c>
      <c r="H8" s="158"/>
      <c r="I8" s="324"/>
      <c r="J8" s="158"/>
      <c r="K8" s="324"/>
      <c r="L8" s="213"/>
      <c r="M8" s="213"/>
      <c r="N8" s="213"/>
      <c r="O8" s="213"/>
      <c r="P8" s="213"/>
      <c r="Q8" s="213">
        <f t="shared" si="0"/>
        <v>1</v>
      </c>
      <c r="R8" s="213">
        <f t="shared" si="1"/>
        <v>1</v>
      </c>
      <c r="S8" s="19"/>
      <c r="T8" s="214"/>
      <c r="U8" s="209">
        <f>U$3</f>
        <v>2</v>
      </c>
      <c r="V8" s="109">
        <f t="shared" si="2"/>
        <v>0</v>
      </c>
      <c r="W8" s="244">
        <f t="shared" si="3"/>
        <v>0</v>
      </c>
    </row>
    <row r="9" spans="1:23" ht="12.75">
      <c r="A9" s="241" t="s">
        <v>253</v>
      </c>
      <c r="B9" s="109">
        <v>1</v>
      </c>
      <c r="C9" s="206">
        <v>80</v>
      </c>
      <c r="D9" s="206"/>
      <c r="E9" s="210"/>
      <c r="F9" s="211"/>
      <c r="G9" s="212" t="s">
        <v>250</v>
      </c>
      <c r="H9" s="158"/>
      <c r="I9" s="324"/>
      <c r="J9" s="158"/>
      <c r="K9" s="324"/>
      <c r="L9" s="213"/>
      <c r="M9" s="213"/>
      <c r="N9" s="213"/>
      <c r="O9" s="213"/>
      <c r="P9" s="213"/>
      <c r="Q9" s="213">
        <f t="shared" si="0"/>
        <v>1</v>
      </c>
      <c r="R9" s="213">
        <f t="shared" si="1"/>
        <v>1</v>
      </c>
      <c r="S9" s="19"/>
      <c r="T9" s="214"/>
      <c r="U9" s="209">
        <f>U$3</f>
        <v>2</v>
      </c>
      <c r="V9" s="109">
        <f t="shared" si="2"/>
        <v>0</v>
      </c>
      <c r="W9" s="244">
        <f t="shared" si="3"/>
        <v>0</v>
      </c>
    </row>
    <row r="10" spans="1:23" ht="12.75">
      <c r="A10" s="241" t="s">
        <v>254</v>
      </c>
      <c r="B10" s="109">
        <v>1.5</v>
      </c>
      <c r="C10" s="206">
        <v>200</v>
      </c>
      <c r="D10" s="206"/>
      <c r="E10" s="210"/>
      <c r="F10" s="211"/>
      <c r="G10" s="212" t="s">
        <v>250</v>
      </c>
      <c r="H10" s="158"/>
      <c r="I10" s="324"/>
      <c r="J10" s="158"/>
      <c r="K10" s="324"/>
      <c r="L10" s="213"/>
      <c r="M10" s="213"/>
      <c r="N10" s="213"/>
      <c r="O10" s="213"/>
      <c r="P10" s="213"/>
      <c r="Q10" s="213">
        <f t="shared" si="0"/>
        <v>1</v>
      </c>
      <c r="R10" s="213">
        <f t="shared" si="1"/>
        <v>1</v>
      </c>
      <c r="S10" s="19"/>
      <c r="T10" s="214"/>
      <c r="U10" s="209">
        <f>U$3</f>
        <v>2</v>
      </c>
      <c r="V10" s="109">
        <f t="shared" si="2"/>
        <v>0</v>
      </c>
      <c r="W10" s="244">
        <f t="shared" si="3"/>
        <v>0</v>
      </c>
    </row>
    <row r="11" spans="1:23" ht="12.75">
      <c r="A11" s="241" t="s">
        <v>293</v>
      </c>
      <c r="B11" s="109">
        <v>0.25</v>
      </c>
      <c r="C11" s="206">
        <v>300</v>
      </c>
      <c r="D11" s="206"/>
      <c r="E11" s="210">
        <v>240</v>
      </c>
      <c r="F11" s="211"/>
      <c r="G11" s="212" t="s">
        <v>294</v>
      </c>
      <c r="H11" s="158"/>
      <c r="I11" s="324"/>
      <c r="J11" s="158"/>
      <c r="K11" s="324"/>
      <c r="L11" s="213"/>
      <c r="M11" s="213"/>
      <c r="N11" s="213"/>
      <c r="O11" s="213"/>
      <c r="P11" s="213"/>
      <c r="Q11" s="213">
        <f t="shared" si="0"/>
        <v>1</v>
      </c>
      <c r="R11" s="213">
        <f t="shared" si="1"/>
        <v>1</v>
      </c>
      <c r="S11" s="19"/>
      <c r="T11" s="214"/>
      <c r="U11" s="209">
        <v>1</v>
      </c>
      <c r="V11" s="109">
        <f t="shared" si="2"/>
        <v>0</v>
      </c>
      <c r="W11" s="244">
        <f t="shared" si="3"/>
        <v>0</v>
      </c>
    </row>
    <row r="12" spans="1:23" ht="12.75">
      <c r="A12" s="241" t="s">
        <v>737</v>
      </c>
      <c r="B12" s="109">
        <v>3</v>
      </c>
      <c r="C12" s="206">
        <v>2000</v>
      </c>
      <c r="D12" s="206"/>
      <c r="E12" s="210"/>
      <c r="F12" s="211"/>
      <c r="G12" s="212" t="s">
        <v>300</v>
      </c>
      <c r="H12" s="158"/>
      <c r="I12" s="324"/>
      <c r="J12" s="158"/>
      <c r="K12" s="324"/>
      <c r="L12" s="213"/>
      <c r="M12" s="213"/>
      <c r="N12" s="213"/>
      <c r="O12" s="213"/>
      <c r="P12" s="213"/>
      <c r="Q12" s="213">
        <f t="shared" si="0"/>
        <v>1</v>
      </c>
      <c r="R12" s="213">
        <f t="shared" si="1"/>
        <v>1</v>
      </c>
      <c r="S12" s="19"/>
      <c r="T12" s="214"/>
      <c r="U12" s="209">
        <f>U$3</f>
        <v>2</v>
      </c>
      <c r="V12" s="109">
        <f t="shared" si="2"/>
        <v>0</v>
      </c>
      <c r="W12" s="244">
        <f t="shared" si="3"/>
        <v>0</v>
      </c>
    </row>
    <row r="13" spans="1:23" ht="12.75">
      <c r="A13" s="241" t="s">
        <v>301</v>
      </c>
      <c r="B13" s="109">
        <v>5</v>
      </c>
      <c r="C13" s="206">
        <v>2000</v>
      </c>
      <c r="D13" s="206"/>
      <c r="E13" s="210">
        <v>240</v>
      </c>
      <c r="F13" s="211"/>
      <c r="G13" s="212" t="s">
        <v>302</v>
      </c>
      <c r="H13" s="158"/>
      <c r="I13" s="324"/>
      <c r="J13" s="158"/>
      <c r="K13" s="324"/>
      <c r="L13" s="213"/>
      <c r="M13" s="213"/>
      <c r="N13" s="213"/>
      <c r="O13" s="213"/>
      <c r="P13" s="213"/>
      <c r="Q13" s="213">
        <f t="shared" si="0"/>
        <v>1</v>
      </c>
      <c r="R13" s="213">
        <f t="shared" si="1"/>
        <v>1</v>
      </c>
      <c r="S13" s="19"/>
      <c r="T13" s="214"/>
      <c r="U13" s="209">
        <f>U$3</f>
        <v>2</v>
      </c>
      <c r="V13" s="109">
        <f t="shared" si="2"/>
        <v>0</v>
      </c>
      <c r="W13" s="244">
        <f t="shared" si="3"/>
        <v>0</v>
      </c>
    </row>
    <row r="14" spans="1:23" ht="12.75">
      <c r="A14" s="241" t="s">
        <v>303</v>
      </c>
      <c r="B14" s="109">
        <v>6</v>
      </c>
      <c r="C14" s="206">
        <v>2000</v>
      </c>
      <c r="D14" s="206"/>
      <c r="E14" s="210">
        <f>30*24</f>
        <v>720</v>
      </c>
      <c r="F14" s="211"/>
      <c r="G14" s="212" t="s">
        <v>304</v>
      </c>
      <c r="H14" s="158"/>
      <c r="I14" s="324"/>
      <c r="J14" s="158"/>
      <c r="K14" s="324"/>
      <c r="L14" s="213"/>
      <c r="M14" s="213"/>
      <c r="N14" s="213"/>
      <c r="O14" s="213"/>
      <c r="P14" s="213"/>
      <c r="Q14" s="213">
        <f t="shared" si="0"/>
        <v>1</v>
      </c>
      <c r="R14" s="213">
        <f t="shared" si="1"/>
        <v>1</v>
      </c>
      <c r="S14" s="19"/>
      <c r="T14" s="214"/>
      <c r="U14" s="209">
        <f>U$3</f>
        <v>2</v>
      </c>
      <c r="V14" s="109">
        <f t="shared" si="2"/>
        <v>0</v>
      </c>
      <c r="W14" s="244">
        <f t="shared" si="3"/>
        <v>0</v>
      </c>
    </row>
    <row r="15" spans="1:23" ht="12.75">
      <c r="A15" s="241" t="s">
        <v>305</v>
      </c>
      <c r="B15" s="109">
        <v>10</v>
      </c>
      <c r="C15" s="206">
        <v>3000</v>
      </c>
      <c r="D15" s="206"/>
      <c r="E15" s="210">
        <v>720</v>
      </c>
      <c r="F15" s="211"/>
      <c r="G15" s="212" t="s">
        <v>304</v>
      </c>
      <c r="H15" s="158"/>
      <c r="I15" s="324"/>
      <c r="J15" s="158"/>
      <c r="K15" s="324"/>
      <c r="L15" s="213"/>
      <c r="M15" s="213"/>
      <c r="N15" s="213"/>
      <c r="O15" s="213"/>
      <c r="P15" s="213"/>
      <c r="Q15" s="213">
        <f t="shared" si="0"/>
        <v>1</v>
      </c>
      <c r="R15" s="213">
        <f t="shared" si="1"/>
        <v>1</v>
      </c>
      <c r="S15" s="19"/>
      <c r="T15" s="214"/>
      <c r="U15" s="209">
        <v>1</v>
      </c>
      <c r="V15" s="109">
        <f t="shared" si="2"/>
        <v>0</v>
      </c>
      <c r="W15" s="244">
        <f t="shared" si="3"/>
        <v>0</v>
      </c>
    </row>
    <row r="16" spans="1:23" ht="12.75">
      <c r="A16" s="241" t="s">
        <v>306</v>
      </c>
      <c r="B16" s="109">
        <v>23</v>
      </c>
      <c r="C16" s="206">
        <v>7000</v>
      </c>
      <c r="D16" s="206"/>
      <c r="E16" s="210">
        <v>720</v>
      </c>
      <c r="F16" s="211"/>
      <c r="G16" s="212" t="s">
        <v>304</v>
      </c>
      <c r="H16" s="158"/>
      <c r="I16" s="324"/>
      <c r="J16" s="158"/>
      <c r="K16" s="324"/>
      <c r="L16" s="213"/>
      <c r="M16" s="213"/>
      <c r="N16" s="213"/>
      <c r="O16" s="213"/>
      <c r="P16" s="213"/>
      <c r="Q16" s="213">
        <f t="shared" si="0"/>
        <v>1</v>
      </c>
      <c r="R16" s="213">
        <f t="shared" si="1"/>
        <v>1</v>
      </c>
      <c r="S16" s="19"/>
      <c r="T16" s="214"/>
      <c r="U16" s="209">
        <v>1</v>
      </c>
      <c r="V16" s="109">
        <f t="shared" si="2"/>
        <v>0</v>
      </c>
      <c r="W16" s="244">
        <f t="shared" si="3"/>
        <v>0</v>
      </c>
    </row>
    <row r="17" spans="1:23" ht="12.75">
      <c r="A17" s="241" t="s">
        <v>307</v>
      </c>
      <c r="B17" s="109">
        <v>44</v>
      </c>
      <c r="C17" s="206">
        <v>12000</v>
      </c>
      <c r="D17" s="206"/>
      <c r="E17" s="210">
        <v>720</v>
      </c>
      <c r="F17" s="211"/>
      <c r="G17" s="212" t="s">
        <v>304</v>
      </c>
      <c r="H17" s="158"/>
      <c r="I17" s="324"/>
      <c r="J17" s="158"/>
      <c r="K17" s="324"/>
      <c r="L17" s="213"/>
      <c r="M17" s="213"/>
      <c r="N17" s="213"/>
      <c r="O17" s="213"/>
      <c r="P17" s="213"/>
      <c r="Q17" s="213">
        <f t="shared" si="0"/>
        <v>1</v>
      </c>
      <c r="R17" s="213">
        <f t="shared" si="1"/>
        <v>1</v>
      </c>
      <c r="S17" s="19"/>
      <c r="T17" s="214"/>
      <c r="U17" s="209">
        <v>1</v>
      </c>
      <c r="V17" s="109">
        <f t="shared" si="2"/>
        <v>0</v>
      </c>
      <c r="W17" s="244">
        <f t="shared" si="3"/>
        <v>0</v>
      </c>
    </row>
    <row r="18" spans="1:23" ht="12.75">
      <c r="A18" s="242" t="s">
        <v>408</v>
      </c>
      <c r="B18" s="215">
        <v>0.5</v>
      </c>
      <c r="C18" s="216">
        <v>50</v>
      </c>
      <c r="D18" s="216"/>
      <c r="E18" s="224"/>
      <c r="F18" s="225"/>
      <c r="G18" s="226"/>
      <c r="H18" s="221"/>
      <c r="I18" s="325"/>
      <c r="J18" s="221"/>
      <c r="K18" s="325"/>
      <c r="L18" s="222"/>
      <c r="M18" s="222"/>
      <c r="N18" s="222"/>
      <c r="O18" s="222"/>
      <c r="P18" s="222"/>
      <c r="Q18" s="222">
        <f t="shared" si="0"/>
        <v>1</v>
      </c>
      <c r="R18" s="222">
        <f t="shared" si="1"/>
        <v>1</v>
      </c>
      <c r="S18" s="237"/>
      <c r="T18" s="223"/>
      <c r="U18" s="218">
        <v>1</v>
      </c>
      <c r="V18" s="215">
        <f t="shared" si="2"/>
        <v>0</v>
      </c>
      <c r="W18" s="245">
        <f t="shared" si="3"/>
        <v>0</v>
      </c>
    </row>
    <row r="19" spans="1:23" s="203" customFormat="1" ht="12.75">
      <c r="A19" s="281" t="s">
        <v>458</v>
      </c>
      <c r="B19" s="378" t="s">
        <v>21</v>
      </c>
      <c r="C19" s="379" t="s">
        <v>148</v>
      </c>
      <c r="D19" s="379" t="s">
        <v>461</v>
      </c>
      <c r="E19" s="379" t="s">
        <v>149</v>
      </c>
      <c r="F19" s="276">
        <f>IF(SUM(F20:F35)&gt;0,"-","")</f>
      </c>
      <c r="G19" s="277" t="s">
        <v>141</v>
      </c>
      <c r="H19" s="282"/>
      <c r="I19" s="326"/>
      <c r="J19" s="282"/>
      <c r="K19" s="326"/>
      <c r="L19" s="283"/>
      <c r="M19" s="283"/>
      <c r="N19" s="283"/>
      <c r="O19" s="283"/>
      <c r="P19" s="283"/>
      <c r="Q19" s="283"/>
      <c r="R19" s="283"/>
      <c r="S19" s="152"/>
      <c r="T19" s="152"/>
      <c r="U19" s="284"/>
      <c r="V19" s="153"/>
      <c r="W19" s="285"/>
    </row>
    <row r="20" spans="1:23" ht="12.75">
      <c r="A20" s="241" t="s">
        <v>189</v>
      </c>
      <c r="B20" s="109">
        <v>0.5</v>
      </c>
      <c r="C20" s="206">
        <v>3000</v>
      </c>
      <c r="D20" s="206"/>
      <c r="E20" s="206"/>
      <c r="F20" s="207"/>
      <c r="G20" s="219" t="s">
        <v>190</v>
      </c>
      <c r="H20" s="158"/>
      <c r="I20" s="324"/>
      <c r="J20" s="158"/>
      <c r="K20" s="324"/>
      <c r="L20" s="213"/>
      <c r="M20" s="213"/>
      <c r="N20" s="213"/>
      <c r="O20" s="213"/>
      <c r="P20" s="213"/>
      <c r="Q20" s="213">
        <f aca="true" t="shared" si="4" ref="Q20:Q83">IF(D20="H",0.5,IF(D20="L",3,1))</f>
        <v>1</v>
      </c>
      <c r="R20" s="213">
        <f aca="true" t="shared" si="5" ref="R20:R83">IF(D20="H",3,IF(D20="L",0.5,1))</f>
        <v>1</v>
      </c>
      <c r="S20" s="19"/>
      <c r="T20" s="214"/>
      <c r="U20" s="209">
        <f>U$3</f>
        <v>2</v>
      </c>
      <c r="V20" s="109">
        <f>B20*F20*U20*Q20</f>
        <v>0</v>
      </c>
      <c r="W20" s="244">
        <f>C20*F20*R20</f>
        <v>0</v>
      </c>
    </row>
    <row r="21" spans="1:23" ht="12.75">
      <c r="A21" s="242" t="s">
        <v>220</v>
      </c>
      <c r="B21" s="215">
        <v>1</v>
      </c>
      <c r="C21" s="216">
        <v>10000</v>
      </c>
      <c r="D21" s="216"/>
      <c r="E21" s="216">
        <v>5</v>
      </c>
      <c r="F21" s="217"/>
      <c r="G21" s="220" t="s">
        <v>221</v>
      </c>
      <c r="H21" s="221"/>
      <c r="I21" s="325"/>
      <c r="J21" s="221"/>
      <c r="K21" s="325"/>
      <c r="L21" s="222"/>
      <c r="M21" s="222"/>
      <c r="N21" s="222"/>
      <c r="O21" s="222"/>
      <c r="P21" s="222"/>
      <c r="Q21" s="222">
        <f t="shared" si="4"/>
        <v>1</v>
      </c>
      <c r="R21" s="222">
        <f t="shared" si="5"/>
        <v>1</v>
      </c>
      <c r="S21" s="237"/>
      <c r="T21" s="223"/>
      <c r="U21" s="218">
        <f>U$3</f>
        <v>2</v>
      </c>
      <c r="V21" s="215">
        <f>B21*F21*U21*Q21</f>
        <v>0</v>
      </c>
      <c r="W21" s="245">
        <f>C21*F21*R21</f>
        <v>0</v>
      </c>
    </row>
    <row r="22" spans="1:23" s="205" customFormat="1" ht="12.75">
      <c r="A22" s="286" t="s">
        <v>222</v>
      </c>
      <c r="B22" s="229"/>
      <c r="C22" s="230"/>
      <c r="D22" s="230"/>
      <c r="E22" s="230"/>
      <c r="F22" s="315">
        <f>IF(SUM(F23:F30)&gt;0,"-","")</f>
      </c>
      <c r="G22" s="231" t="s">
        <v>223</v>
      </c>
      <c r="H22" s="231" t="s">
        <v>550</v>
      </c>
      <c r="I22" s="327" t="s">
        <v>224</v>
      </c>
      <c r="J22" s="231" t="s">
        <v>225</v>
      </c>
      <c r="K22" s="327" t="s">
        <v>226</v>
      </c>
      <c r="L22" s="232" t="s">
        <v>223</v>
      </c>
      <c r="M22" s="232" t="s">
        <v>550</v>
      </c>
      <c r="N22" s="232" t="s">
        <v>224</v>
      </c>
      <c r="O22" s="232" t="s">
        <v>227</v>
      </c>
      <c r="P22" s="232" t="s">
        <v>226</v>
      </c>
      <c r="Q22" s="233">
        <f t="shared" si="4"/>
        <v>1</v>
      </c>
      <c r="R22" s="233">
        <f t="shared" si="5"/>
        <v>1</v>
      </c>
      <c r="S22" s="232"/>
      <c r="T22" s="232"/>
      <c r="U22" s="234"/>
      <c r="V22" s="69"/>
      <c r="W22" s="287"/>
    </row>
    <row r="23" spans="1:23" ht="12.75">
      <c r="A23" s="238" t="s">
        <v>228</v>
      </c>
      <c r="B23" s="239">
        <v>0.01</v>
      </c>
      <c r="C23" s="240">
        <v>10</v>
      </c>
      <c r="D23" s="240"/>
      <c r="E23" s="240"/>
      <c r="F23" s="271"/>
      <c r="G23" s="502"/>
      <c r="H23" s="502"/>
      <c r="I23" s="503"/>
      <c r="J23" s="502"/>
      <c r="K23" s="503"/>
      <c r="L23" s="288">
        <v>1</v>
      </c>
      <c r="M23" s="288">
        <v>2</v>
      </c>
      <c r="N23" s="288">
        <v>3</v>
      </c>
      <c r="O23" s="288">
        <v>5</v>
      </c>
      <c r="P23" s="288">
        <v>7</v>
      </c>
      <c r="Q23" s="95">
        <f t="shared" si="4"/>
        <v>1</v>
      </c>
      <c r="R23" s="95">
        <f t="shared" si="5"/>
        <v>1</v>
      </c>
      <c r="S23" s="318"/>
      <c r="T23" s="314"/>
      <c r="U23" s="243">
        <f aca="true" t="shared" si="6" ref="U23:U35">U$3</f>
        <v>2</v>
      </c>
      <c r="V23" s="239">
        <f aca="true" t="shared" si="7" ref="V23:V35">B23*F23*U23*Q23</f>
        <v>0</v>
      </c>
      <c r="W23" s="289">
        <f aca="true" t="shared" si="8" ref="W23:W35">C23*F23*R23</f>
        <v>0</v>
      </c>
    </row>
    <row r="24" spans="1:23" ht="12.75">
      <c r="A24" s="241" t="s">
        <v>229</v>
      </c>
      <c r="B24" s="109">
        <v>0.5</v>
      </c>
      <c r="C24" s="206">
        <v>20</v>
      </c>
      <c r="D24" s="206"/>
      <c r="E24" s="206"/>
      <c r="F24" s="272"/>
      <c r="G24" s="504"/>
      <c r="H24" s="504"/>
      <c r="I24" s="505"/>
      <c r="J24" s="504"/>
      <c r="K24" s="505"/>
      <c r="L24" s="288">
        <v>1</v>
      </c>
      <c r="M24" s="288">
        <v>2</v>
      </c>
      <c r="N24" s="288">
        <v>3</v>
      </c>
      <c r="O24" s="288">
        <v>5</v>
      </c>
      <c r="P24" s="288">
        <v>7</v>
      </c>
      <c r="Q24" s="95">
        <f t="shared" si="4"/>
        <v>1</v>
      </c>
      <c r="R24" s="95">
        <f t="shared" si="5"/>
        <v>1</v>
      </c>
      <c r="S24" s="19"/>
      <c r="T24" s="214"/>
      <c r="U24" s="209">
        <f t="shared" si="6"/>
        <v>2</v>
      </c>
      <c r="V24" s="109">
        <f t="shared" si="7"/>
        <v>0</v>
      </c>
      <c r="W24" s="244">
        <f t="shared" si="8"/>
        <v>0</v>
      </c>
    </row>
    <row r="25" spans="1:23" ht="12.75">
      <c r="A25" s="241" t="s">
        <v>230</v>
      </c>
      <c r="B25" s="109">
        <v>1</v>
      </c>
      <c r="C25" s="206">
        <v>50</v>
      </c>
      <c r="D25" s="206"/>
      <c r="E25" s="206"/>
      <c r="F25" s="272"/>
      <c r="G25" s="504"/>
      <c r="H25" s="504"/>
      <c r="I25" s="505"/>
      <c r="J25" s="504"/>
      <c r="K25" s="505"/>
      <c r="L25" s="288">
        <v>1</v>
      </c>
      <c r="M25" s="288">
        <v>2</v>
      </c>
      <c r="N25" s="288">
        <v>3</v>
      </c>
      <c r="O25" s="288">
        <v>5</v>
      </c>
      <c r="P25" s="288">
        <v>7</v>
      </c>
      <c r="Q25" s="95">
        <f t="shared" si="4"/>
        <v>1</v>
      </c>
      <c r="R25" s="95">
        <f t="shared" si="5"/>
        <v>1</v>
      </c>
      <c r="S25" s="19"/>
      <c r="T25" s="214"/>
      <c r="U25" s="209">
        <f t="shared" si="6"/>
        <v>2</v>
      </c>
      <c r="V25" s="109">
        <f t="shared" si="7"/>
        <v>0</v>
      </c>
      <c r="W25" s="244">
        <f t="shared" si="8"/>
        <v>0</v>
      </c>
    </row>
    <row r="26" spans="1:23" ht="12.75">
      <c r="A26" s="241" t="s">
        <v>231</v>
      </c>
      <c r="B26" s="109">
        <v>0.1</v>
      </c>
      <c r="C26" s="206">
        <v>5</v>
      </c>
      <c r="D26" s="206"/>
      <c r="E26" s="206"/>
      <c r="F26" s="272"/>
      <c r="G26" s="504"/>
      <c r="H26" s="504"/>
      <c r="I26" s="505"/>
      <c r="J26" s="504"/>
      <c r="K26" s="505"/>
      <c r="L26" s="288">
        <v>1</v>
      </c>
      <c r="M26" s="288">
        <v>2</v>
      </c>
      <c r="N26" s="288">
        <v>3</v>
      </c>
      <c r="O26" s="288">
        <v>5</v>
      </c>
      <c r="P26" s="288">
        <v>7</v>
      </c>
      <c r="Q26" s="95">
        <f t="shared" si="4"/>
        <v>1</v>
      </c>
      <c r="R26" s="95">
        <f t="shared" si="5"/>
        <v>1</v>
      </c>
      <c r="S26" s="19"/>
      <c r="T26" s="214"/>
      <c r="U26" s="209">
        <f t="shared" si="6"/>
        <v>2</v>
      </c>
      <c r="V26" s="109">
        <f t="shared" si="7"/>
        <v>0</v>
      </c>
      <c r="W26" s="244">
        <f t="shared" si="8"/>
        <v>0</v>
      </c>
    </row>
    <row r="27" spans="1:23" ht="12.75">
      <c r="A27" s="241" t="s">
        <v>232</v>
      </c>
      <c r="B27" s="109">
        <v>1</v>
      </c>
      <c r="C27" s="206">
        <v>80</v>
      </c>
      <c r="D27" s="206"/>
      <c r="E27" s="206"/>
      <c r="F27" s="272"/>
      <c r="G27" s="504"/>
      <c r="H27" s="504"/>
      <c r="I27" s="505"/>
      <c r="J27" s="504"/>
      <c r="K27" s="505"/>
      <c r="L27" s="288">
        <v>1</v>
      </c>
      <c r="M27" s="288">
        <v>2</v>
      </c>
      <c r="N27" s="288">
        <v>3</v>
      </c>
      <c r="O27" s="288">
        <v>5</v>
      </c>
      <c r="P27" s="288">
        <v>7</v>
      </c>
      <c r="Q27" s="95">
        <f t="shared" si="4"/>
        <v>1</v>
      </c>
      <c r="R27" s="95">
        <f t="shared" si="5"/>
        <v>1</v>
      </c>
      <c r="S27" s="19"/>
      <c r="T27" s="214"/>
      <c r="U27" s="209">
        <f t="shared" si="6"/>
        <v>2</v>
      </c>
      <c r="V27" s="109">
        <f t="shared" si="7"/>
        <v>0</v>
      </c>
      <c r="W27" s="244">
        <f t="shared" si="8"/>
        <v>0</v>
      </c>
    </row>
    <row r="28" spans="1:23" ht="12.75">
      <c r="A28" s="241" t="s">
        <v>233</v>
      </c>
      <c r="B28" s="109">
        <v>0.01</v>
      </c>
      <c r="C28" s="206">
        <v>50</v>
      </c>
      <c r="D28" s="206"/>
      <c r="E28" s="206"/>
      <c r="F28" s="272"/>
      <c r="G28" s="504"/>
      <c r="H28" s="504"/>
      <c r="I28" s="505"/>
      <c r="J28" s="504"/>
      <c r="K28" s="505"/>
      <c r="L28" s="288">
        <v>1</v>
      </c>
      <c r="M28" s="288">
        <v>2</v>
      </c>
      <c r="N28" s="288">
        <v>3</v>
      </c>
      <c r="O28" s="288">
        <v>5</v>
      </c>
      <c r="P28" s="288">
        <v>7</v>
      </c>
      <c r="Q28" s="95">
        <f t="shared" si="4"/>
        <v>1</v>
      </c>
      <c r="R28" s="95">
        <f t="shared" si="5"/>
        <v>1</v>
      </c>
      <c r="S28" s="19"/>
      <c r="T28" s="214"/>
      <c r="U28" s="209">
        <f t="shared" si="6"/>
        <v>2</v>
      </c>
      <c r="V28" s="109">
        <f t="shared" si="7"/>
        <v>0</v>
      </c>
      <c r="W28" s="244">
        <f t="shared" si="8"/>
        <v>0</v>
      </c>
    </row>
    <row r="29" spans="1:23" ht="12.75">
      <c r="A29" s="241" t="s">
        <v>234</v>
      </c>
      <c r="B29" s="109">
        <v>0.5</v>
      </c>
      <c r="C29" s="206">
        <v>40</v>
      </c>
      <c r="D29" s="206"/>
      <c r="E29" s="206"/>
      <c r="F29" s="272"/>
      <c r="G29" s="504"/>
      <c r="H29" s="504"/>
      <c r="I29" s="505"/>
      <c r="J29" s="504"/>
      <c r="K29" s="505"/>
      <c r="L29" s="288">
        <v>1</v>
      </c>
      <c r="M29" s="288">
        <v>2</v>
      </c>
      <c r="N29" s="288">
        <v>3</v>
      </c>
      <c r="O29" s="288">
        <v>5</v>
      </c>
      <c r="P29" s="288">
        <v>7</v>
      </c>
      <c r="Q29" s="95">
        <f t="shared" si="4"/>
        <v>1</v>
      </c>
      <c r="R29" s="95">
        <f t="shared" si="5"/>
        <v>1</v>
      </c>
      <c r="S29" s="19"/>
      <c r="T29" s="214"/>
      <c r="U29" s="209">
        <f t="shared" si="6"/>
        <v>2</v>
      </c>
      <c r="V29" s="109">
        <f t="shared" si="7"/>
        <v>0</v>
      </c>
      <c r="W29" s="244">
        <f t="shared" si="8"/>
        <v>0</v>
      </c>
    </row>
    <row r="30" spans="1:23" ht="12.75">
      <c r="A30" s="241" t="s">
        <v>235</v>
      </c>
      <c r="B30" s="109">
        <v>1</v>
      </c>
      <c r="C30" s="206">
        <v>70</v>
      </c>
      <c r="D30" s="206"/>
      <c r="E30" s="206"/>
      <c r="F30" s="272"/>
      <c r="G30" s="504"/>
      <c r="H30" s="504"/>
      <c r="I30" s="505"/>
      <c r="J30" s="504"/>
      <c r="K30" s="505"/>
      <c r="L30" s="288">
        <v>1</v>
      </c>
      <c r="M30" s="288">
        <v>2</v>
      </c>
      <c r="N30" s="288">
        <v>3</v>
      </c>
      <c r="O30" s="288">
        <v>5</v>
      </c>
      <c r="P30" s="288">
        <v>7</v>
      </c>
      <c r="Q30" s="95">
        <f t="shared" si="4"/>
        <v>1</v>
      </c>
      <c r="R30" s="95">
        <f t="shared" si="5"/>
        <v>1</v>
      </c>
      <c r="S30" s="19"/>
      <c r="T30" s="214"/>
      <c r="U30" s="209">
        <f t="shared" si="6"/>
        <v>2</v>
      </c>
      <c r="V30" s="109">
        <f t="shared" si="7"/>
        <v>0</v>
      </c>
      <c r="W30" s="244">
        <f t="shared" si="8"/>
        <v>0</v>
      </c>
    </row>
    <row r="31" spans="1:23" ht="12.75">
      <c r="A31" s="241" t="s">
        <v>335</v>
      </c>
      <c r="B31" s="109">
        <v>0.25</v>
      </c>
      <c r="C31" s="206">
        <v>500</v>
      </c>
      <c r="D31" s="206"/>
      <c r="E31" s="206"/>
      <c r="F31" s="272"/>
      <c r="G31" s="235"/>
      <c r="H31" s="235"/>
      <c r="I31" s="328"/>
      <c r="J31" s="235"/>
      <c r="K31" s="328"/>
      <c r="L31" s="236"/>
      <c r="M31" s="236"/>
      <c r="N31" s="236"/>
      <c r="O31" s="236"/>
      <c r="P31" s="236"/>
      <c r="Q31" s="236">
        <f t="shared" si="4"/>
        <v>1</v>
      </c>
      <c r="R31" s="236">
        <f t="shared" si="5"/>
        <v>1</v>
      </c>
      <c r="S31" s="19"/>
      <c r="T31" s="214"/>
      <c r="U31" s="209">
        <f t="shared" si="6"/>
        <v>2</v>
      </c>
      <c r="V31" s="109">
        <f t="shared" si="7"/>
        <v>0</v>
      </c>
      <c r="W31" s="244">
        <f t="shared" si="8"/>
        <v>0</v>
      </c>
    </row>
    <row r="32" spans="1:23" ht="12.75">
      <c r="A32" s="241" t="s">
        <v>392</v>
      </c>
      <c r="B32" s="109">
        <v>0.5</v>
      </c>
      <c r="C32" s="206">
        <v>50</v>
      </c>
      <c r="D32" s="206"/>
      <c r="E32" s="206"/>
      <c r="F32" s="272"/>
      <c r="G32" s="158" t="s">
        <v>190</v>
      </c>
      <c r="H32" s="158"/>
      <c r="I32" s="324"/>
      <c r="J32" s="158"/>
      <c r="K32" s="324"/>
      <c r="L32" s="213"/>
      <c r="M32" s="213"/>
      <c r="N32" s="213"/>
      <c r="O32" s="213"/>
      <c r="P32" s="213"/>
      <c r="Q32" s="213">
        <f t="shared" si="4"/>
        <v>1</v>
      </c>
      <c r="R32" s="213">
        <f t="shared" si="5"/>
        <v>1</v>
      </c>
      <c r="S32" s="19"/>
      <c r="T32" s="19"/>
      <c r="U32" s="209">
        <f t="shared" si="6"/>
        <v>2</v>
      </c>
      <c r="V32" s="109">
        <f t="shared" si="7"/>
        <v>0</v>
      </c>
      <c r="W32" s="244">
        <f t="shared" si="8"/>
        <v>0</v>
      </c>
    </row>
    <row r="33" spans="1:23" ht="12.75">
      <c r="A33" s="241" t="s">
        <v>409</v>
      </c>
      <c r="B33" s="109">
        <v>0.5</v>
      </c>
      <c r="C33" s="206">
        <v>1000</v>
      </c>
      <c r="D33" s="206"/>
      <c r="E33" s="206"/>
      <c r="F33" s="272"/>
      <c r="G33" s="158"/>
      <c r="H33" s="158"/>
      <c r="I33" s="324"/>
      <c r="J33" s="158"/>
      <c r="K33" s="324"/>
      <c r="L33" s="213"/>
      <c r="M33" s="213"/>
      <c r="N33" s="213"/>
      <c r="O33" s="213"/>
      <c r="P33" s="213"/>
      <c r="Q33" s="213">
        <f t="shared" si="4"/>
        <v>1</v>
      </c>
      <c r="R33" s="213">
        <f t="shared" si="5"/>
        <v>1</v>
      </c>
      <c r="S33" s="19"/>
      <c r="T33" s="19"/>
      <c r="U33" s="209">
        <f t="shared" si="6"/>
        <v>2</v>
      </c>
      <c r="V33" s="109">
        <f t="shared" si="7"/>
        <v>0</v>
      </c>
      <c r="W33" s="244">
        <f t="shared" si="8"/>
        <v>0</v>
      </c>
    </row>
    <row r="34" spans="1:23" ht="12.75">
      <c r="A34" s="241" t="s">
        <v>410</v>
      </c>
      <c r="B34" s="109">
        <v>0.5</v>
      </c>
      <c r="C34" s="206">
        <v>1000</v>
      </c>
      <c r="D34" s="206"/>
      <c r="E34" s="206"/>
      <c r="F34" s="272"/>
      <c r="G34" s="158"/>
      <c r="H34" s="158"/>
      <c r="I34" s="324"/>
      <c r="J34" s="158"/>
      <c r="K34" s="324"/>
      <c r="L34" s="213"/>
      <c r="M34" s="213"/>
      <c r="N34" s="213"/>
      <c r="O34" s="213"/>
      <c r="P34" s="213"/>
      <c r="Q34" s="213">
        <f t="shared" si="4"/>
        <v>1</v>
      </c>
      <c r="R34" s="213">
        <f t="shared" si="5"/>
        <v>1</v>
      </c>
      <c r="S34" s="19"/>
      <c r="T34" s="19"/>
      <c r="U34" s="209">
        <f t="shared" si="6"/>
        <v>2</v>
      </c>
      <c r="V34" s="109">
        <f t="shared" si="7"/>
        <v>0</v>
      </c>
      <c r="W34" s="244">
        <f t="shared" si="8"/>
        <v>0</v>
      </c>
    </row>
    <row r="35" spans="1:23" ht="12.75">
      <c r="A35" s="242" t="s">
        <v>411</v>
      </c>
      <c r="B35" s="215">
        <v>1.5</v>
      </c>
      <c r="C35" s="216">
        <v>2500</v>
      </c>
      <c r="D35" s="216"/>
      <c r="E35" s="216"/>
      <c r="F35" s="273"/>
      <c r="G35" s="221" t="s">
        <v>190</v>
      </c>
      <c r="H35" s="221"/>
      <c r="I35" s="325"/>
      <c r="J35" s="221"/>
      <c r="K35" s="325"/>
      <c r="L35" s="222"/>
      <c r="M35" s="222"/>
      <c r="N35" s="222"/>
      <c r="O35" s="222"/>
      <c r="P35" s="222"/>
      <c r="Q35" s="222">
        <f t="shared" si="4"/>
        <v>1</v>
      </c>
      <c r="R35" s="222">
        <f t="shared" si="5"/>
        <v>1</v>
      </c>
      <c r="S35" s="237"/>
      <c r="T35" s="237"/>
      <c r="U35" s="218">
        <f t="shared" si="6"/>
        <v>2</v>
      </c>
      <c r="V35" s="215">
        <f t="shared" si="7"/>
        <v>0</v>
      </c>
      <c r="W35" s="245">
        <f t="shared" si="8"/>
        <v>0</v>
      </c>
    </row>
    <row r="36" spans="1:23" s="198" customFormat="1" ht="12.75">
      <c r="A36" s="281" t="s">
        <v>453</v>
      </c>
      <c r="B36" s="378" t="s">
        <v>21</v>
      </c>
      <c r="C36" s="379" t="s">
        <v>148</v>
      </c>
      <c r="D36" s="379" t="s">
        <v>461</v>
      </c>
      <c r="E36" s="379" t="s">
        <v>149</v>
      </c>
      <c r="F36" s="276">
        <f>IF(SUM(F37:F72)&gt;0,"-","")</f>
      </c>
      <c r="G36" s="277" t="s">
        <v>141</v>
      </c>
      <c r="H36" s="290"/>
      <c r="I36" s="329"/>
      <c r="J36" s="290"/>
      <c r="K36" s="329"/>
      <c r="L36" s="291"/>
      <c r="M36" s="291"/>
      <c r="N36" s="291"/>
      <c r="O36" s="291"/>
      <c r="P36" s="291"/>
      <c r="Q36" s="95">
        <f t="shared" si="4"/>
        <v>1</v>
      </c>
      <c r="R36" s="95">
        <f t="shared" si="5"/>
        <v>1</v>
      </c>
      <c r="S36" s="153"/>
      <c r="T36" s="153"/>
      <c r="U36" s="292"/>
      <c r="V36" s="153"/>
      <c r="W36" s="293"/>
    </row>
    <row r="37" spans="1:23" ht="12.75">
      <c r="A37" s="241" t="s">
        <v>156</v>
      </c>
      <c r="B37" s="109">
        <v>0.1</v>
      </c>
      <c r="C37" s="206">
        <v>100</v>
      </c>
      <c r="D37" s="206"/>
      <c r="E37" s="206"/>
      <c r="F37" s="207"/>
      <c r="G37" s="219"/>
      <c r="H37" s="158"/>
      <c r="I37" s="324"/>
      <c r="J37" s="158"/>
      <c r="K37" s="324"/>
      <c r="L37" s="213"/>
      <c r="M37" s="213"/>
      <c r="N37" s="213"/>
      <c r="O37" s="213"/>
      <c r="P37" s="213"/>
      <c r="Q37" s="213">
        <f t="shared" si="4"/>
        <v>1</v>
      </c>
      <c r="R37" s="213">
        <f t="shared" si="5"/>
        <v>1</v>
      </c>
      <c r="S37" s="19"/>
      <c r="T37" s="214"/>
      <c r="U37" s="209">
        <v>1</v>
      </c>
      <c r="V37" s="109">
        <f aca="true" t="shared" si="9" ref="V37:V72">B37*F37*U37*Q37</f>
        <v>0</v>
      </c>
      <c r="W37" s="244">
        <f aca="true" t="shared" si="10" ref="W37:W72">C37*F37*R37</f>
        <v>0</v>
      </c>
    </row>
    <row r="38" spans="1:23" ht="12.75">
      <c r="A38" s="241" t="s">
        <v>157</v>
      </c>
      <c r="B38" s="109">
        <v>0.1</v>
      </c>
      <c r="C38" s="206">
        <v>1000</v>
      </c>
      <c r="D38" s="206"/>
      <c r="E38" s="206"/>
      <c r="F38" s="207"/>
      <c r="G38" s="219"/>
      <c r="H38" s="158"/>
      <c r="I38" s="324"/>
      <c r="J38" s="158"/>
      <c r="K38" s="324"/>
      <c r="L38" s="213"/>
      <c r="M38" s="213"/>
      <c r="N38" s="213"/>
      <c r="O38" s="213"/>
      <c r="P38" s="213"/>
      <c r="Q38" s="213">
        <f t="shared" si="4"/>
        <v>1</v>
      </c>
      <c r="R38" s="213">
        <f t="shared" si="5"/>
        <v>1</v>
      </c>
      <c r="S38" s="19"/>
      <c r="T38" s="214"/>
      <c r="U38" s="209">
        <v>1</v>
      </c>
      <c r="V38" s="109">
        <f t="shared" si="9"/>
        <v>0</v>
      </c>
      <c r="W38" s="244">
        <f t="shared" si="10"/>
        <v>0</v>
      </c>
    </row>
    <row r="39" spans="1:23" ht="12.75">
      <c r="A39" s="241" t="s">
        <v>158</v>
      </c>
      <c r="B39" s="109">
        <v>0.1</v>
      </c>
      <c r="C39" s="206">
        <v>20</v>
      </c>
      <c r="D39" s="206"/>
      <c r="E39" s="206"/>
      <c r="F39" s="207"/>
      <c r="G39" s="219"/>
      <c r="H39" s="158"/>
      <c r="I39" s="324"/>
      <c r="J39" s="158"/>
      <c r="K39" s="324"/>
      <c r="L39" s="213"/>
      <c r="M39" s="213"/>
      <c r="N39" s="213"/>
      <c r="O39" s="213"/>
      <c r="P39" s="213"/>
      <c r="Q39" s="213">
        <f t="shared" si="4"/>
        <v>1</v>
      </c>
      <c r="R39" s="213">
        <f t="shared" si="5"/>
        <v>1</v>
      </c>
      <c r="S39" s="19"/>
      <c r="T39" s="214"/>
      <c r="U39" s="209">
        <v>1</v>
      </c>
      <c r="V39" s="109">
        <f t="shared" si="9"/>
        <v>0</v>
      </c>
      <c r="W39" s="244">
        <f t="shared" si="10"/>
        <v>0</v>
      </c>
    </row>
    <row r="40" spans="1:23" ht="12.75">
      <c r="A40" s="241" t="s">
        <v>195</v>
      </c>
      <c r="B40" s="109">
        <v>2</v>
      </c>
      <c r="C40" s="206">
        <v>3000</v>
      </c>
      <c r="D40" s="206"/>
      <c r="E40" s="206">
        <v>24</v>
      </c>
      <c r="F40" s="207"/>
      <c r="G40" s="219"/>
      <c r="H40" s="158"/>
      <c r="I40" s="324"/>
      <c r="J40" s="158"/>
      <c r="K40" s="324"/>
      <c r="L40" s="213"/>
      <c r="M40" s="213"/>
      <c r="N40" s="213"/>
      <c r="O40" s="213"/>
      <c r="P40" s="213"/>
      <c r="Q40" s="213">
        <f t="shared" si="4"/>
        <v>1</v>
      </c>
      <c r="R40" s="213">
        <f t="shared" si="5"/>
        <v>1</v>
      </c>
      <c r="S40" s="19"/>
      <c r="T40" s="214"/>
      <c r="U40" s="209">
        <v>1</v>
      </c>
      <c r="V40" s="109">
        <f t="shared" si="9"/>
        <v>0</v>
      </c>
      <c r="W40" s="244">
        <f t="shared" si="10"/>
        <v>0</v>
      </c>
    </row>
    <row r="41" spans="1:23" ht="12.75">
      <c r="A41" s="241" t="s">
        <v>196</v>
      </c>
      <c r="B41" s="109">
        <v>0.1</v>
      </c>
      <c r="C41" s="206">
        <v>100</v>
      </c>
      <c r="D41" s="206"/>
      <c r="E41" s="206">
        <v>24</v>
      </c>
      <c r="F41" s="207"/>
      <c r="G41" s="219"/>
      <c r="H41" s="158"/>
      <c r="I41" s="324"/>
      <c r="J41" s="158"/>
      <c r="K41" s="324"/>
      <c r="L41" s="213"/>
      <c r="M41" s="213"/>
      <c r="N41" s="213"/>
      <c r="O41" s="213"/>
      <c r="P41" s="213"/>
      <c r="Q41" s="213">
        <f t="shared" si="4"/>
        <v>1</v>
      </c>
      <c r="R41" s="213">
        <f t="shared" si="5"/>
        <v>1</v>
      </c>
      <c r="S41" s="19"/>
      <c r="T41" s="214"/>
      <c r="U41" s="209">
        <v>1</v>
      </c>
      <c r="V41" s="109">
        <f t="shared" si="9"/>
        <v>0</v>
      </c>
      <c r="W41" s="244">
        <f t="shared" si="10"/>
        <v>0</v>
      </c>
    </row>
    <row r="42" spans="1:23" ht="12.75">
      <c r="A42" s="241" t="s">
        <v>213</v>
      </c>
      <c r="B42" s="109">
        <v>0.1</v>
      </c>
      <c r="C42" s="206">
        <v>40</v>
      </c>
      <c r="D42" s="206"/>
      <c r="E42" s="206"/>
      <c r="F42" s="207"/>
      <c r="G42" s="219" t="s">
        <v>214</v>
      </c>
      <c r="H42" s="158"/>
      <c r="I42" s="324"/>
      <c r="J42" s="158"/>
      <c r="K42" s="324"/>
      <c r="L42" s="213"/>
      <c r="M42" s="213"/>
      <c r="N42" s="213"/>
      <c r="O42" s="213"/>
      <c r="P42" s="213"/>
      <c r="Q42" s="213">
        <f t="shared" si="4"/>
        <v>1</v>
      </c>
      <c r="R42" s="213">
        <f t="shared" si="5"/>
        <v>1</v>
      </c>
      <c r="S42" s="19"/>
      <c r="T42" s="214"/>
      <c r="U42" s="209">
        <v>1</v>
      </c>
      <c r="V42" s="109">
        <f t="shared" si="9"/>
        <v>0</v>
      </c>
      <c r="W42" s="244">
        <f t="shared" si="10"/>
        <v>0</v>
      </c>
    </row>
    <row r="43" spans="1:23" ht="12.75">
      <c r="A43" s="241" t="s">
        <v>873</v>
      </c>
      <c r="B43" s="109">
        <v>0.1</v>
      </c>
      <c r="C43" s="206">
        <v>150</v>
      </c>
      <c r="D43" s="206"/>
      <c r="E43" s="206">
        <v>24</v>
      </c>
      <c r="F43" s="207"/>
      <c r="G43" s="219" t="s">
        <v>239</v>
      </c>
      <c r="H43" s="158"/>
      <c r="I43" s="324"/>
      <c r="J43" s="158"/>
      <c r="K43" s="324"/>
      <c r="L43" s="213"/>
      <c r="M43" s="213"/>
      <c r="N43" s="213"/>
      <c r="O43" s="213"/>
      <c r="P43" s="213"/>
      <c r="Q43" s="213">
        <f t="shared" si="4"/>
        <v>1</v>
      </c>
      <c r="R43" s="213">
        <f t="shared" si="5"/>
        <v>1</v>
      </c>
      <c r="S43" s="19"/>
      <c r="T43" s="214"/>
      <c r="U43" s="209">
        <v>1</v>
      </c>
      <c r="V43" s="109">
        <f t="shared" si="9"/>
        <v>0</v>
      </c>
      <c r="W43" s="244">
        <f t="shared" si="10"/>
        <v>0</v>
      </c>
    </row>
    <row r="44" spans="1:23" ht="12.75">
      <c r="A44" s="241" t="s">
        <v>240</v>
      </c>
      <c r="B44" s="109">
        <v>0.2</v>
      </c>
      <c r="C44" s="206">
        <v>250</v>
      </c>
      <c r="D44" s="206"/>
      <c r="E44" s="206">
        <v>24</v>
      </c>
      <c r="F44" s="207"/>
      <c r="G44" s="219" t="s">
        <v>241</v>
      </c>
      <c r="H44" s="158"/>
      <c r="I44" s="324"/>
      <c r="J44" s="158"/>
      <c r="K44" s="324"/>
      <c r="L44" s="213"/>
      <c r="M44" s="213"/>
      <c r="N44" s="213"/>
      <c r="O44" s="213"/>
      <c r="P44" s="213"/>
      <c r="Q44" s="213">
        <f t="shared" si="4"/>
        <v>1</v>
      </c>
      <c r="R44" s="213">
        <f t="shared" si="5"/>
        <v>1</v>
      </c>
      <c r="S44" s="19"/>
      <c r="T44" s="214"/>
      <c r="U44" s="209">
        <v>1</v>
      </c>
      <c r="V44" s="109">
        <f t="shared" si="9"/>
        <v>0</v>
      </c>
      <c r="W44" s="244">
        <f t="shared" si="10"/>
        <v>0</v>
      </c>
    </row>
    <row r="45" spans="1:23" ht="12.75">
      <c r="A45" s="241" t="s">
        <v>242</v>
      </c>
      <c r="B45" s="109">
        <v>0.5</v>
      </c>
      <c r="C45" s="206">
        <v>550</v>
      </c>
      <c r="D45" s="206"/>
      <c r="E45" s="206">
        <v>24</v>
      </c>
      <c r="F45" s="207"/>
      <c r="G45" s="219" t="s">
        <v>243</v>
      </c>
      <c r="H45" s="158"/>
      <c r="I45" s="324"/>
      <c r="J45" s="158"/>
      <c r="K45" s="324"/>
      <c r="L45" s="213"/>
      <c r="M45" s="213"/>
      <c r="N45" s="213"/>
      <c r="O45" s="213"/>
      <c r="P45" s="213"/>
      <c r="Q45" s="213">
        <f t="shared" si="4"/>
        <v>1</v>
      </c>
      <c r="R45" s="213">
        <f t="shared" si="5"/>
        <v>1</v>
      </c>
      <c r="S45" s="19"/>
      <c r="T45" s="214"/>
      <c r="U45" s="209">
        <v>1</v>
      </c>
      <c r="V45" s="109">
        <f t="shared" si="9"/>
        <v>0</v>
      </c>
      <c r="W45" s="244">
        <f t="shared" si="10"/>
        <v>0</v>
      </c>
    </row>
    <row r="46" spans="1:23" ht="12.75">
      <c r="A46" s="241" t="s">
        <v>244</v>
      </c>
      <c r="B46" s="109">
        <v>1</v>
      </c>
      <c r="C46" s="206">
        <v>1000</v>
      </c>
      <c r="D46" s="206"/>
      <c r="E46" s="206">
        <v>24</v>
      </c>
      <c r="F46" s="207"/>
      <c r="G46" s="219" t="s">
        <v>245</v>
      </c>
      <c r="H46" s="158"/>
      <c r="I46" s="324"/>
      <c r="J46" s="158"/>
      <c r="K46" s="324"/>
      <c r="L46" s="213"/>
      <c r="M46" s="213"/>
      <c r="N46" s="213"/>
      <c r="O46" s="213"/>
      <c r="P46" s="213"/>
      <c r="Q46" s="213">
        <f t="shared" si="4"/>
        <v>1</v>
      </c>
      <c r="R46" s="213">
        <f t="shared" si="5"/>
        <v>1</v>
      </c>
      <c r="S46" s="19"/>
      <c r="T46" s="214"/>
      <c r="U46" s="209">
        <v>1</v>
      </c>
      <c r="V46" s="109">
        <f t="shared" si="9"/>
        <v>0</v>
      </c>
      <c r="W46" s="244">
        <f t="shared" si="10"/>
        <v>0</v>
      </c>
    </row>
    <row r="47" spans="1:23" ht="12.75">
      <c r="A47" s="241" t="s">
        <v>142</v>
      </c>
      <c r="B47" s="109">
        <v>1</v>
      </c>
      <c r="C47" s="206">
        <v>5000</v>
      </c>
      <c r="D47" s="206"/>
      <c r="E47" s="206">
        <v>240</v>
      </c>
      <c r="F47" s="207"/>
      <c r="G47" s="219" t="s">
        <v>255</v>
      </c>
      <c r="H47" s="158"/>
      <c r="I47" s="324"/>
      <c r="J47" s="158"/>
      <c r="K47" s="324"/>
      <c r="L47" s="213"/>
      <c r="M47" s="213"/>
      <c r="N47" s="213"/>
      <c r="O47" s="213"/>
      <c r="P47" s="213"/>
      <c r="Q47" s="213">
        <f t="shared" si="4"/>
        <v>1</v>
      </c>
      <c r="R47" s="213">
        <f t="shared" si="5"/>
        <v>1</v>
      </c>
      <c r="S47" s="19"/>
      <c r="T47" s="214"/>
      <c r="U47" s="209">
        <v>1</v>
      </c>
      <c r="V47" s="109">
        <f t="shared" si="9"/>
        <v>0</v>
      </c>
      <c r="W47" s="244">
        <f t="shared" si="10"/>
        <v>0</v>
      </c>
    </row>
    <row r="48" spans="1:23" ht="12.75">
      <c r="A48" s="241" t="s">
        <v>143</v>
      </c>
      <c r="B48" s="109">
        <v>1</v>
      </c>
      <c r="C48" s="206">
        <v>3000</v>
      </c>
      <c r="D48" s="206"/>
      <c r="E48" s="206">
        <v>240</v>
      </c>
      <c r="F48" s="207"/>
      <c r="G48" s="219" t="s">
        <v>256</v>
      </c>
      <c r="H48" s="158"/>
      <c r="I48" s="324"/>
      <c r="J48" s="158"/>
      <c r="K48" s="324"/>
      <c r="L48" s="213"/>
      <c r="M48" s="213"/>
      <c r="N48" s="213"/>
      <c r="O48" s="213"/>
      <c r="P48" s="213"/>
      <c r="Q48" s="213">
        <f t="shared" si="4"/>
        <v>1</v>
      </c>
      <c r="R48" s="213">
        <f t="shared" si="5"/>
        <v>1</v>
      </c>
      <c r="S48" s="19"/>
      <c r="T48" s="214"/>
      <c r="U48" s="209">
        <v>1</v>
      </c>
      <c r="V48" s="109">
        <f t="shared" si="9"/>
        <v>0</v>
      </c>
      <c r="W48" s="244">
        <f t="shared" si="10"/>
        <v>0</v>
      </c>
    </row>
    <row r="49" spans="1:23" ht="12.75">
      <c r="A49" s="241" t="s">
        <v>298</v>
      </c>
      <c r="B49" s="109">
        <v>0.1</v>
      </c>
      <c r="C49" s="206">
        <v>20</v>
      </c>
      <c r="D49" s="206"/>
      <c r="E49" s="206"/>
      <c r="F49" s="207"/>
      <c r="G49" s="219" t="s">
        <v>299</v>
      </c>
      <c r="H49" s="158"/>
      <c r="I49" s="324"/>
      <c r="J49" s="158"/>
      <c r="K49" s="324"/>
      <c r="L49" s="213"/>
      <c r="M49" s="213"/>
      <c r="N49" s="213"/>
      <c r="O49" s="213"/>
      <c r="P49" s="213"/>
      <c r="Q49" s="213">
        <f t="shared" si="4"/>
        <v>1</v>
      </c>
      <c r="R49" s="213">
        <f t="shared" si="5"/>
        <v>1</v>
      </c>
      <c r="S49" s="19"/>
      <c r="T49" s="214"/>
      <c r="U49" s="209">
        <v>1</v>
      </c>
      <c r="V49" s="109">
        <f t="shared" si="9"/>
        <v>0</v>
      </c>
      <c r="W49" s="244">
        <f t="shared" si="10"/>
        <v>0</v>
      </c>
    </row>
    <row r="50" spans="1:23" ht="12.75">
      <c r="A50" s="241" t="s">
        <v>348</v>
      </c>
      <c r="B50" s="109">
        <v>0.1</v>
      </c>
      <c r="C50" s="206">
        <v>100</v>
      </c>
      <c r="D50" s="206"/>
      <c r="E50" s="206">
        <v>24</v>
      </c>
      <c r="F50" s="207"/>
      <c r="G50" s="219" t="s">
        <v>299</v>
      </c>
      <c r="H50" s="158"/>
      <c r="I50" s="324"/>
      <c r="J50" s="158"/>
      <c r="K50" s="324"/>
      <c r="L50" s="213"/>
      <c r="M50" s="213"/>
      <c r="N50" s="213"/>
      <c r="O50" s="213"/>
      <c r="P50" s="213"/>
      <c r="Q50" s="213">
        <f t="shared" si="4"/>
        <v>1</v>
      </c>
      <c r="R50" s="213">
        <f t="shared" si="5"/>
        <v>1</v>
      </c>
      <c r="S50" s="19"/>
      <c r="T50" s="214"/>
      <c r="U50" s="209">
        <v>1</v>
      </c>
      <c r="V50" s="109">
        <f t="shared" si="9"/>
        <v>0</v>
      </c>
      <c r="W50" s="244">
        <f t="shared" si="10"/>
        <v>0</v>
      </c>
    </row>
    <row r="51" spans="1:23" ht="12.75">
      <c r="A51" s="241" t="s">
        <v>349</v>
      </c>
      <c r="B51" s="109">
        <v>0.2</v>
      </c>
      <c r="C51" s="206">
        <v>200</v>
      </c>
      <c r="D51" s="206"/>
      <c r="E51" s="206">
        <v>24</v>
      </c>
      <c r="F51" s="207"/>
      <c r="G51" s="219" t="s">
        <v>350</v>
      </c>
      <c r="H51" s="158"/>
      <c r="I51" s="324"/>
      <c r="J51" s="158"/>
      <c r="K51" s="324"/>
      <c r="L51" s="213"/>
      <c r="M51" s="213"/>
      <c r="N51" s="213"/>
      <c r="O51" s="213"/>
      <c r="P51" s="213"/>
      <c r="Q51" s="213">
        <f t="shared" si="4"/>
        <v>1</v>
      </c>
      <c r="R51" s="213">
        <f t="shared" si="5"/>
        <v>1</v>
      </c>
      <c r="S51" s="19"/>
      <c r="T51" s="214"/>
      <c r="U51" s="209">
        <v>1</v>
      </c>
      <c r="V51" s="109">
        <f t="shared" si="9"/>
        <v>0</v>
      </c>
      <c r="W51" s="244">
        <f t="shared" si="10"/>
        <v>0</v>
      </c>
    </row>
    <row r="52" spans="1:23" ht="12.75">
      <c r="A52" s="241" t="s">
        <v>351</v>
      </c>
      <c r="B52" s="109">
        <v>0.5</v>
      </c>
      <c r="C52" s="206">
        <v>500</v>
      </c>
      <c r="D52" s="206"/>
      <c r="E52" s="206">
        <v>24</v>
      </c>
      <c r="F52" s="207"/>
      <c r="G52" s="219" t="s">
        <v>352</v>
      </c>
      <c r="H52" s="158"/>
      <c r="I52" s="324"/>
      <c r="J52" s="158"/>
      <c r="K52" s="324"/>
      <c r="L52" s="213"/>
      <c r="M52" s="213"/>
      <c r="N52" s="213"/>
      <c r="O52" s="213"/>
      <c r="P52" s="213"/>
      <c r="Q52" s="213">
        <f t="shared" si="4"/>
        <v>1</v>
      </c>
      <c r="R52" s="213">
        <f t="shared" si="5"/>
        <v>1</v>
      </c>
      <c r="S52" s="19"/>
      <c r="T52" s="214"/>
      <c r="U52" s="209">
        <v>1</v>
      </c>
      <c r="V52" s="109">
        <f t="shared" si="9"/>
        <v>0</v>
      </c>
      <c r="W52" s="244">
        <f t="shared" si="10"/>
        <v>0</v>
      </c>
    </row>
    <row r="53" spans="1:23" ht="12.75">
      <c r="A53" s="241" t="s">
        <v>353</v>
      </c>
      <c r="B53" s="109">
        <v>1</v>
      </c>
      <c r="C53" s="206">
        <v>1000</v>
      </c>
      <c r="D53" s="206"/>
      <c r="E53" s="206">
        <v>24</v>
      </c>
      <c r="F53" s="207"/>
      <c r="G53" s="219" t="s">
        <v>245</v>
      </c>
      <c r="H53" s="158"/>
      <c r="I53" s="324"/>
      <c r="J53" s="158"/>
      <c r="K53" s="324"/>
      <c r="L53" s="213"/>
      <c r="M53" s="213"/>
      <c r="N53" s="213"/>
      <c r="O53" s="213"/>
      <c r="P53" s="213"/>
      <c r="Q53" s="213">
        <f t="shared" si="4"/>
        <v>1</v>
      </c>
      <c r="R53" s="213">
        <f t="shared" si="5"/>
        <v>1</v>
      </c>
      <c r="S53" s="19"/>
      <c r="T53" s="214"/>
      <c r="U53" s="209">
        <v>1</v>
      </c>
      <c r="V53" s="109">
        <f t="shared" si="9"/>
        <v>0</v>
      </c>
      <c r="W53" s="244">
        <f t="shared" si="10"/>
        <v>0</v>
      </c>
    </row>
    <row r="54" spans="1:23" ht="12.75">
      <c r="A54" s="241" t="s">
        <v>354</v>
      </c>
      <c r="B54" s="109">
        <v>2</v>
      </c>
      <c r="C54" s="206">
        <v>5000</v>
      </c>
      <c r="D54" s="206"/>
      <c r="E54" s="206">
        <v>24</v>
      </c>
      <c r="F54" s="207"/>
      <c r="G54" s="219" t="s">
        <v>355</v>
      </c>
      <c r="H54" s="158"/>
      <c r="I54" s="324"/>
      <c r="J54" s="158"/>
      <c r="K54" s="324"/>
      <c r="L54" s="213"/>
      <c r="M54" s="213"/>
      <c r="N54" s="213"/>
      <c r="O54" s="213"/>
      <c r="P54" s="213"/>
      <c r="Q54" s="213">
        <f t="shared" si="4"/>
        <v>1</v>
      </c>
      <c r="R54" s="213">
        <f t="shared" si="5"/>
        <v>1</v>
      </c>
      <c r="S54" s="19"/>
      <c r="T54" s="214"/>
      <c r="U54" s="209">
        <v>1</v>
      </c>
      <c r="V54" s="109">
        <f t="shared" si="9"/>
        <v>0</v>
      </c>
      <c r="W54" s="244">
        <f t="shared" si="10"/>
        <v>0</v>
      </c>
    </row>
    <row r="55" spans="1:23" ht="12.75">
      <c r="A55" s="241" t="s">
        <v>356</v>
      </c>
      <c r="B55" s="109">
        <v>4</v>
      </c>
      <c r="C55" s="206">
        <v>8000</v>
      </c>
      <c r="D55" s="206"/>
      <c r="E55" s="206">
        <v>24</v>
      </c>
      <c r="F55" s="207"/>
      <c r="G55" s="219" t="s">
        <v>357</v>
      </c>
      <c r="H55" s="158"/>
      <c r="I55" s="324"/>
      <c r="J55" s="158"/>
      <c r="K55" s="324"/>
      <c r="L55" s="213"/>
      <c r="M55" s="213"/>
      <c r="N55" s="213"/>
      <c r="O55" s="213"/>
      <c r="P55" s="213"/>
      <c r="Q55" s="213">
        <f t="shared" si="4"/>
        <v>1</v>
      </c>
      <c r="R55" s="213">
        <f t="shared" si="5"/>
        <v>1</v>
      </c>
      <c r="S55" s="19"/>
      <c r="T55" s="214"/>
      <c r="U55" s="209">
        <v>1</v>
      </c>
      <c r="V55" s="109">
        <f t="shared" si="9"/>
        <v>0</v>
      </c>
      <c r="W55" s="244">
        <f t="shared" si="10"/>
        <v>0</v>
      </c>
    </row>
    <row r="56" spans="1:23" ht="12.75">
      <c r="A56" s="241" t="s">
        <v>358</v>
      </c>
      <c r="B56" s="109">
        <v>8</v>
      </c>
      <c r="C56" s="206">
        <v>10000</v>
      </c>
      <c r="D56" s="206"/>
      <c r="E56" s="206">
        <v>24</v>
      </c>
      <c r="F56" s="207"/>
      <c r="G56" s="219" t="s">
        <v>359</v>
      </c>
      <c r="H56" s="158"/>
      <c r="I56" s="324"/>
      <c r="J56" s="158"/>
      <c r="K56" s="324"/>
      <c r="L56" s="213"/>
      <c r="M56" s="213"/>
      <c r="N56" s="213"/>
      <c r="O56" s="213"/>
      <c r="P56" s="213"/>
      <c r="Q56" s="213">
        <f t="shared" si="4"/>
        <v>1</v>
      </c>
      <c r="R56" s="213">
        <f t="shared" si="5"/>
        <v>1</v>
      </c>
      <c r="S56" s="19"/>
      <c r="T56" s="214"/>
      <c r="U56" s="209">
        <v>1</v>
      </c>
      <c r="V56" s="109">
        <f t="shared" si="9"/>
        <v>0</v>
      </c>
      <c r="W56" s="244">
        <f t="shared" si="10"/>
        <v>0</v>
      </c>
    </row>
    <row r="57" spans="1:23" ht="12.75">
      <c r="A57" s="241" t="s">
        <v>360</v>
      </c>
      <c r="B57" s="109">
        <v>10</v>
      </c>
      <c r="C57" s="206">
        <v>25000</v>
      </c>
      <c r="D57" s="206"/>
      <c r="E57" s="206">
        <v>24</v>
      </c>
      <c r="F57" s="207"/>
      <c r="G57" s="219" t="s">
        <v>361</v>
      </c>
      <c r="H57" s="158"/>
      <c r="I57" s="324"/>
      <c r="J57" s="158"/>
      <c r="K57" s="324"/>
      <c r="L57" s="213"/>
      <c r="M57" s="213"/>
      <c r="N57" s="213"/>
      <c r="O57" s="213"/>
      <c r="P57" s="213"/>
      <c r="Q57" s="213">
        <f t="shared" si="4"/>
        <v>1</v>
      </c>
      <c r="R57" s="213">
        <f t="shared" si="5"/>
        <v>1</v>
      </c>
      <c r="S57" s="19"/>
      <c r="T57" s="214"/>
      <c r="U57" s="209">
        <v>1</v>
      </c>
      <c r="V57" s="109">
        <f t="shared" si="9"/>
        <v>0</v>
      </c>
      <c r="W57" s="244">
        <f t="shared" si="10"/>
        <v>0</v>
      </c>
    </row>
    <row r="58" spans="1:23" ht="12.75">
      <c r="A58" s="241" t="s">
        <v>362</v>
      </c>
      <c r="B58" s="109">
        <v>50</v>
      </c>
      <c r="C58" s="206">
        <v>50000</v>
      </c>
      <c r="D58" s="206"/>
      <c r="E58" s="206">
        <v>24</v>
      </c>
      <c r="F58" s="207"/>
      <c r="G58" s="219" t="s">
        <v>363</v>
      </c>
      <c r="H58" s="158"/>
      <c r="I58" s="324"/>
      <c r="J58" s="158"/>
      <c r="K58" s="324"/>
      <c r="L58" s="213"/>
      <c r="M58" s="213"/>
      <c r="N58" s="213"/>
      <c r="O58" s="213"/>
      <c r="P58" s="213"/>
      <c r="Q58" s="213">
        <f t="shared" si="4"/>
        <v>1</v>
      </c>
      <c r="R58" s="213">
        <f t="shared" si="5"/>
        <v>1</v>
      </c>
      <c r="S58" s="19"/>
      <c r="T58" s="214"/>
      <c r="U58" s="209">
        <v>1</v>
      </c>
      <c r="V58" s="109">
        <f t="shared" si="9"/>
        <v>0</v>
      </c>
      <c r="W58" s="244">
        <f t="shared" si="10"/>
        <v>0</v>
      </c>
    </row>
    <row r="59" spans="1:23" ht="12.75">
      <c r="A59" s="241" t="s">
        <v>364</v>
      </c>
      <c r="B59" s="109">
        <v>100</v>
      </c>
      <c r="C59" s="206">
        <v>100000</v>
      </c>
      <c r="D59" s="206"/>
      <c r="E59" s="206">
        <v>24</v>
      </c>
      <c r="F59" s="207"/>
      <c r="G59" s="219" t="s">
        <v>365</v>
      </c>
      <c r="H59" s="158"/>
      <c r="I59" s="324"/>
      <c r="J59" s="158"/>
      <c r="K59" s="324"/>
      <c r="L59" s="213"/>
      <c r="M59" s="213"/>
      <c r="N59" s="213"/>
      <c r="O59" s="213"/>
      <c r="P59" s="213"/>
      <c r="Q59" s="213">
        <f t="shared" si="4"/>
        <v>1</v>
      </c>
      <c r="R59" s="213">
        <f t="shared" si="5"/>
        <v>1</v>
      </c>
      <c r="S59" s="19"/>
      <c r="T59" s="214"/>
      <c r="U59" s="209">
        <v>1</v>
      </c>
      <c r="V59" s="109">
        <f t="shared" si="9"/>
        <v>0</v>
      </c>
      <c r="W59" s="244">
        <f t="shared" si="10"/>
        <v>0</v>
      </c>
    </row>
    <row r="60" spans="1:23" ht="12.75">
      <c r="A60" s="241" t="s">
        <v>381</v>
      </c>
      <c r="B60" s="109">
        <v>2</v>
      </c>
      <c r="C60" s="206">
        <v>10000</v>
      </c>
      <c r="D60" s="206"/>
      <c r="E60" s="206">
        <v>24</v>
      </c>
      <c r="F60" s="207"/>
      <c r="G60" s="219" t="s">
        <v>382</v>
      </c>
      <c r="H60" s="158"/>
      <c r="I60" s="324"/>
      <c r="J60" s="158"/>
      <c r="K60" s="324"/>
      <c r="L60" s="213"/>
      <c r="M60" s="213"/>
      <c r="N60" s="213"/>
      <c r="O60" s="213"/>
      <c r="P60" s="213"/>
      <c r="Q60" s="213">
        <f t="shared" si="4"/>
        <v>1</v>
      </c>
      <c r="R60" s="213">
        <f t="shared" si="5"/>
        <v>1</v>
      </c>
      <c r="S60" s="19"/>
      <c r="T60" s="214"/>
      <c r="U60" s="209">
        <v>1</v>
      </c>
      <c r="V60" s="109">
        <f t="shared" si="9"/>
        <v>0</v>
      </c>
      <c r="W60" s="244">
        <f t="shared" si="10"/>
        <v>0</v>
      </c>
    </row>
    <row r="61" spans="1:23" ht="12.75">
      <c r="A61" s="241" t="s">
        <v>383</v>
      </c>
      <c r="B61" s="109">
        <v>6</v>
      </c>
      <c r="C61" s="206">
        <v>20000</v>
      </c>
      <c r="D61" s="206"/>
      <c r="E61" s="206">
        <v>24</v>
      </c>
      <c r="F61" s="207"/>
      <c r="G61" s="219" t="s">
        <v>384</v>
      </c>
      <c r="H61" s="158"/>
      <c r="I61" s="324"/>
      <c r="J61" s="158"/>
      <c r="K61" s="324"/>
      <c r="L61" s="213"/>
      <c r="M61" s="213"/>
      <c r="N61" s="213"/>
      <c r="O61" s="213"/>
      <c r="P61" s="213"/>
      <c r="Q61" s="213">
        <f t="shared" si="4"/>
        <v>1</v>
      </c>
      <c r="R61" s="213">
        <f t="shared" si="5"/>
        <v>1</v>
      </c>
      <c r="S61" s="19"/>
      <c r="T61" s="214"/>
      <c r="U61" s="209">
        <v>1</v>
      </c>
      <c r="V61" s="109">
        <f t="shared" si="9"/>
        <v>0</v>
      </c>
      <c r="W61" s="244">
        <f t="shared" si="10"/>
        <v>0</v>
      </c>
    </row>
    <row r="62" spans="1:23" ht="12.75">
      <c r="A62" s="241" t="s">
        <v>385</v>
      </c>
      <c r="B62" s="109">
        <v>10</v>
      </c>
      <c r="C62" s="206">
        <v>30000</v>
      </c>
      <c r="D62" s="206"/>
      <c r="E62" s="206">
        <v>24</v>
      </c>
      <c r="F62" s="207"/>
      <c r="G62" s="219" t="s">
        <v>299</v>
      </c>
      <c r="H62" s="158"/>
      <c r="I62" s="324"/>
      <c r="J62" s="158"/>
      <c r="K62" s="324"/>
      <c r="L62" s="213"/>
      <c r="M62" s="213"/>
      <c r="N62" s="213"/>
      <c r="O62" s="213"/>
      <c r="P62" s="213"/>
      <c r="Q62" s="213">
        <f t="shared" si="4"/>
        <v>1</v>
      </c>
      <c r="R62" s="213">
        <f t="shared" si="5"/>
        <v>1</v>
      </c>
      <c r="S62" s="19"/>
      <c r="T62" s="214"/>
      <c r="U62" s="209">
        <v>1</v>
      </c>
      <c r="V62" s="109">
        <f t="shared" si="9"/>
        <v>0</v>
      </c>
      <c r="W62" s="244">
        <f t="shared" si="10"/>
        <v>0</v>
      </c>
    </row>
    <row r="63" spans="1:23" ht="12.75">
      <c r="A63" s="241" t="s">
        <v>386</v>
      </c>
      <c r="B63" s="109">
        <v>0.5</v>
      </c>
      <c r="C63" s="206">
        <v>1000</v>
      </c>
      <c r="D63" s="206"/>
      <c r="E63" s="206"/>
      <c r="F63" s="207"/>
      <c r="G63" s="219" t="s">
        <v>387</v>
      </c>
      <c r="H63" s="158"/>
      <c r="I63" s="324"/>
      <c r="J63" s="158"/>
      <c r="K63" s="324"/>
      <c r="L63" s="213"/>
      <c r="M63" s="213"/>
      <c r="N63" s="213"/>
      <c r="O63" s="213"/>
      <c r="P63" s="213"/>
      <c r="Q63" s="213">
        <f t="shared" si="4"/>
        <v>1</v>
      </c>
      <c r="R63" s="213">
        <f t="shared" si="5"/>
        <v>1</v>
      </c>
      <c r="S63" s="19"/>
      <c r="T63" s="214"/>
      <c r="U63" s="209">
        <v>1</v>
      </c>
      <c r="V63" s="109">
        <f t="shared" si="9"/>
        <v>0</v>
      </c>
      <c r="W63" s="244">
        <f t="shared" si="10"/>
        <v>0</v>
      </c>
    </row>
    <row r="64" spans="1:23" ht="12.75">
      <c r="A64" s="241" t="s">
        <v>399</v>
      </c>
      <c r="B64" s="109">
        <v>0.1</v>
      </c>
      <c r="C64" s="206">
        <v>250</v>
      </c>
      <c r="D64" s="206"/>
      <c r="E64" s="206">
        <v>720</v>
      </c>
      <c r="F64" s="207"/>
      <c r="G64" s="219" t="s">
        <v>400</v>
      </c>
      <c r="H64" s="158"/>
      <c r="I64" s="324"/>
      <c r="J64" s="158"/>
      <c r="K64" s="324"/>
      <c r="L64" s="213"/>
      <c r="M64" s="213"/>
      <c r="N64" s="213"/>
      <c r="O64" s="213"/>
      <c r="P64" s="213"/>
      <c r="Q64" s="213">
        <f t="shared" si="4"/>
        <v>1</v>
      </c>
      <c r="R64" s="213">
        <f t="shared" si="5"/>
        <v>1</v>
      </c>
      <c r="S64" s="19"/>
      <c r="T64" s="214"/>
      <c r="U64" s="209">
        <v>1</v>
      </c>
      <c r="V64" s="109">
        <f t="shared" si="9"/>
        <v>0</v>
      </c>
      <c r="W64" s="244">
        <f t="shared" si="10"/>
        <v>0</v>
      </c>
    </row>
    <row r="65" spans="1:23" ht="12.75">
      <c r="A65" s="241" t="s">
        <v>401</v>
      </c>
      <c r="B65" s="109">
        <v>0.02</v>
      </c>
      <c r="C65" s="206">
        <v>600</v>
      </c>
      <c r="D65" s="206"/>
      <c r="E65" s="206">
        <v>720</v>
      </c>
      <c r="F65" s="207"/>
      <c r="G65" s="219" t="s">
        <v>400</v>
      </c>
      <c r="H65" s="158"/>
      <c r="I65" s="324"/>
      <c r="J65" s="158"/>
      <c r="K65" s="324"/>
      <c r="L65" s="213"/>
      <c r="M65" s="213"/>
      <c r="N65" s="213"/>
      <c r="O65" s="213"/>
      <c r="P65" s="213"/>
      <c r="Q65" s="213">
        <f t="shared" si="4"/>
        <v>1</v>
      </c>
      <c r="R65" s="213">
        <f t="shared" si="5"/>
        <v>1</v>
      </c>
      <c r="S65" s="19"/>
      <c r="T65" s="214"/>
      <c r="U65" s="209">
        <v>1</v>
      </c>
      <c r="V65" s="109">
        <f t="shared" si="9"/>
        <v>0</v>
      </c>
      <c r="W65" s="244">
        <f t="shared" si="10"/>
        <v>0</v>
      </c>
    </row>
    <row r="66" spans="1:23" ht="12.75">
      <c r="A66" s="241" t="s">
        <v>402</v>
      </c>
      <c r="B66" s="109">
        <v>0.2</v>
      </c>
      <c r="C66" s="206">
        <v>400</v>
      </c>
      <c r="D66" s="206"/>
      <c r="E66" s="206">
        <v>720</v>
      </c>
      <c r="F66" s="207"/>
      <c r="G66" s="219" t="s">
        <v>400</v>
      </c>
      <c r="H66" s="158"/>
      <c r="I66" s="324"/>
      <c r="J66" s="158"/>
      <c r="K66" s="324"/>
      <c r="L66" s="213"/>
      <c r="M66" s="213"/>
      <c r="N66" s="213"/>
      <c r="O66" s="213"/>
      <c r="P66" s="213"/>
      <c r="Q66" s="213">
        <f t="shared" si="4"/>
        <v>1</v>
      </c>
      <c r="R66" s="213">
        <f t="shared" si="5"/>
        <v>1</v>
      </c>
      <c r="S66" s="19"/>
      <c r="T66" s="214"/>
      <c r="U66" s="209">
        <v>1</v>
      </c>
      <c r="V66" s="109">
        <f t="shared" si="9"/>
        <v>0</v>
      </c>
      <c r="W66" s="244">
        <f t="shared" si="10"/>
        <v>0</v>
      </c>
    </row>
    <row r="67" spans="1:23" ht="12.75">
      <c r="A67" s="241" t="s">
        <v>403</v>
      </c>
      <c r="B67" s="109">
        <v>0.05</v>
      </c>
      <c r="C67" s="206">
        <v>1200</v>
      </c>
      <c r="D67" s="206"/>
      <c r="E67" s="206">
        <v>720</v>
      </c>
      <c r="F67" s="207"/>
      <c r="G67" s="219" t="s">
        <v>400</v>
      </c>
      <c r="H67" s="158"/>
      <c r="I67" s="324"/>
      <c r="J67" s="158"/>
      <c r="K67" s="324"/>
      <c r="L67" s="213"/>
      <c r="M67" s="213"/>
      <c r="N67" s="213"/>
      <c r="O67" s="213"/>
      <c r="P67" s="213"/>
      <c r="Q67" s="213">
        <f t="shared" si="4"/>
        <v>1</v>
      </c>
      <c r="R67" s="213">
        <f t="shared" si="5"/>
        <v>1</v>
      </c>
      <c r="S67" s="19"/>
      <c r="T67" s="214"/>
      <c r="U67" s="209">
        <v>1</v>
      </c>
      <c r="V67" s="109">
        <f t="shared" si="9"/>
        <v>0</v>
      </c>
      <c r="W67" s="244">
        <f t="shared" si="10"/>
        <v>0</v>
      </c>
    </row>
    <row r="68" spans="1:23" ht="12.75">
      <c r="A68" s="241" t="s">
        <v>427</v>
      </c>
      <c r="B68" s="109">
        <v>0.5</v>
      </c>
      <c r="C68" s="206">
        <v>1000</v>
      </c>
      <c r="D68" s="206"/>
      <c r="E68" s="206"/>
      <c r="F68" s="207"/>
      <c r="G68" s="219" t="s">
        <v>428</v>
      </c>
      <c r="H68" s="158"/>
      <c r="I68" s="324"/>
      <c r="J68" s="158"/>
      <c r="K68" s="324"/>
      <c r="L68" s="213"/>
      <c r="M68" s="213"/>
      <c r="N68" s="213"/>
      <c r="O68" s="213"/>
      <c r="P68" s="213"/>
      <c r="Q68" s="213">
        <f t="shared" si="4"/>
        <v>1</v>
      </c>
      <c r="R68" s="213">
        <f t="shared" si="5"/>
        <v>1</v>
      </c>
      <c r="S68" s="19"/>
      <c r="T68" s="214"/>
      <c r="U68" s="209">
        <v>1</v>
      </c>
      <c r="V68" s="109">
        <f t="shared" si="9"/>
        <v>0</v>
      </c>
      <c r="W68" s="244">
        <f t="shared" si="10"/>
        <v>0</v>
      </c>
    </row>
    <row r="69" spans="1:23" ht="12.75">
      <c r="A69" s="241" t="s">
        <v>429</v>
      </c>
      <c r="B69" s="109">
        <v>0.5</v>
      </c>
      <c r="C69" s="206">
        <v>5000</v>
      </c>
      <c r="D69" s="206"/>
      <c r="E69" s="206"/>
      <c r="F69" s="207"/>
      <c r="G69" s="219" t="s">
        <v>430</v>
      </c>
      <c r="H69" s="158"/>
      <c r="I69" s="324"/>
      <c r="J69" s="158"/>
      <c r="K69" s="324"/>
      <c r="L69" s="213"/>
      <c r="M69" s="213"/>
      <c r="N69" s="213"/>
      <c r="O69" s="213"/>
      <c r="P69" s="213"/>
      <c r="Q69" s="213">
        <f t="shared" si="4"/>
        <v>1</v>
      </c>
      <c r="R69" s="213">
        <f t="shared" si="5"/>
        <v>1</v>
      </c>
      <c r="S69" s="19"/>
      <c r="T69" s="214"/>
      <c r="U69" s="209">
        <v>1</v>
      </c>
      <c r="V69" s="109">
        <f t="shared" si="9"/>
        <v>0</v>
      </c>
      <c r="W69" s="244">
        <f t="shared" si="10"/>
        <v>0</v>
      </c>
    </row>
    <row r="70" spans="1:23" ht="12.75">
      <c r="A70" s="241" t="s">
        <v>431</v>
      </c>
      <c r="B70" s="109">
        <v>0.5</v>
      </c>
      <c r="C70" s="206">
        <v>10000</v>
      </c>
      <c r="D70" s="206"/>
      <c r="E70" s="206"/>
      <c r="F70" s="207"/>
      <c r="G70" s="219" t="s">
        <v>432</v>
      </c>
      <c r="H70" s="158"/>
      <c r="I70" s="324"/>
      <c r="J70" s="158"/>
      <c r="K70" s="324"/>
      <c r="L70" s="213"/>
      <c r="M70" s="213"/>
      <c r="N70" s="213"/>
      <c r="O70" s="213"/>
      <c r="P70" s="213"/>
      <c r="Q70" s="213">
        <f t="shared" si="4"/>
        <v>1</v>
      </c>
      <c r="R70" s="213">
        <f t="shared" si="5"/>
        <v>1</v>
      </c>
      <c r="S70" s="19"/>
      <c r="T70" s="214"/>
      <c r="U70" s="209">
        <v>1</v>
      </c>
      <c r="V70" s="109">
        <f t="shared" si="9"/>
        <v>0</v>
      </c>
      <c r="W70" s="244">
        <f t="shared" si="10"/>
        <v>0</v>
      </c>
    </row>
    <row r="71" spans="1:23" ht="12.75">
      <c r="A71" s="241" t="s">
        <v>433</v>
      </c>
      <c r="B71" s="109">
        <v>0.5</v>
      </c>
      <c r="C71" s="206">
        <v>15000</v>
      </c>
      <c r="D71" s="206"/>
      <c r="E71" s="206"/>
      <c r="F71" s="207"/>
      <c r="G71" s="219" t="s">
        <v>434</v>
      </c>
      <c r="H71" s="158"/>
      <c r="I71" s="324"/>
      <c r="J71" s="158"/>
      <c r="K71" s="324"/>
      <c r="L71" s="213"/>
      <c r="M71" s="213"/>
      <c r="N71" s="213"/>
      <c r="O71" s="213"/>
      <c r="P71" s="213"/>
      <c r="Q71" s="213">
        <f t="shared" si="4"/>
        <v>1</v>
      </c>
      <c r="R71" s="213">
        <f t="shared" si="5"/>
        <v>1</v>
      </c>
      <c r="S71" s="19"/>
      <c r="T71" s="214"/>
      <c r="U71" s="209">
        <v>1</v>
      </c>
      <c r="V71" s="109">
        <f t="shared" si="9"/>
        <v>0</v>
      </c>
      <c r="W71" s="244">
        <f t="shared" si="10"/>
        <v>0</v>
      </c>
    </row>
    <row r="72" spans="1:23" ht="12.75">
      <c r="A72" s="242" t="s">
        <v>435</v>
      </c>
      <c r="B72" s="215">
        <v>0.5</v>
      </c>
      <c r="C72" s="216">
        <v>20000</v>
      </c>
      <c r="D72" s="216"/>
      <c r="E72" s="216"/>
      <c r="F72" s="217"/>
      <c r="G72" s="220" t="s">
        <v>436</v>
      </c>
      <c r="H72" s="221"/>
      <c r="I72" s="325"/>
      <c r="J72" s="221"/>
      <c r="K72" s="325"/>
      <c r="L72" s="222"/>
      <c r="M72" s="222"/>
      <c r="N72" s="222"/>
      <c r="O72" s="222"/>
      <c r="P72" s="222"/>
      <c r="Q72" s="222">
        <f t="shared" si="4"/>
        <v>1</v>
      </c>
      <c r="R72" s="222">
        <f t="shared" si="5"/>
        <v>1</v>
      </c>
      <c r="S72" s="237"/>
      <c r="T72" s="223"/>
      <c r="U72" s="218">
        <v>1</v>
      </c>
      <c r="V72" s="215">
        <f t="shared" si="9"/>
        <v>0</v>
      </c>
      <c r="W72" s="245">
        <f t="shared" si="10"/>
        <v>0</v>
      </c>
    </row>
    <row r="73" spans="1:23" s="203" customFormat="1" ht="12.75">
      <c r="A73" s="252" t="s">
        <v>456</v>
      </c>
      <c r="B73" s="378" t="s">
        <v>21</v>
      </c>
      <c r="C73" s="379" t="s">
        <v>148</v>
      </c>
      <c r="D73" s="379" t="s">
        <v>461</v>
      </c>
      <c r="E73" s="379" t="s">
        <v>149</v>
      </c>
      <c r="F73" s="276">
        <f>IF(SUM(F74:F104)&gt;0,"-","")</f>
      </c>
      <c r="G73" s="277" t="s">
        <v>141</v>
      </c>
      <c r="H73" s="254"/>
      <c r="I73" s="330"/>
      <c r="J73" s="254"/>
      <c r="K73" s="330"/>
      <c r="L73" s="255"/>
      <c r="M73" s="255"/>
      <c r="N73" s="255"/>
      <c r="O73" s="255"/>
      <c r="P73" s="255"/>
      <c r="Q73" s="256">
        <f t="shared" si="4"/>
        <v>1</v>
      </c>
      <c r="R73" s="256">
        <f t="shared" si="5"/>
        <v>1</v>
      </c>
      <c r="S73" s="253"/>
      <c r="T73" s="253"/>
      <c r="U73" s="257"/>
      <c r="V73" s="258"/>
      <c r="W73" s="259"/>
    </row>
    <row r="74" spans="1:23" ht="12.75">
      <c r="A74" s="241" t="s">
        <v>176</v>
      </c>
      <c r="B74" s="109">
        <v>0.5</v>
      </c>
      <c r="C74" s="206">
        <v>20000</v>
      </c>
      <c r="D74" s="206"/>
      <c r="E74" s="206"/>
      <c r="F74" s="207"/>
      <c r="G74" s="219"/>
      <c r="H74" s="158"/>
      <c r="I74" s="324"/>
      <c r="J74" s="158"/>
      <c r="K74" s="324"/>
      <c r="L74" s="213"/>
      <c r="M74" s="213"/>
      <c r="N74" s="213"/>
      <c r="O74" s="213"/>
      <c r="P74" s="213"/>
      <c r="Q74" s="213">
        <f t="shared" si="4"/>
        <v>1</v>
      </c>
      <c r="R74" s="213">
        <f t="shared" si="5"/>
        <v>1</v>
      </c>
      <c r="S74" s="19"/>
      <c r="T74" s="214"/>
      <c r="U74" s="209">
        <v>1</v>
      </c>
      <c r="V74" s="109">
        <f aca="true" t="shared" si="11" ref="V74:V104">B74*F74*U74*Q74</f>
        <v>0</v>
      </c>
      <c r="W74" s="244">
        <f aca="true" t="shared" si="12" ref="W74:W82">C74*F74*R74</f>
        <v>0</v>
      </c>
    </row>
    <row r="75" spans="1:23" ht="12.75">
      <c r="A75" s="241" t="s">
        <v>177</v>
      </c>
      <c r="B75" s="109">
        <v>0.01</v>
      </c>
      <c r="C75" s="206">
        <v>10000</v>
      </c>
      <c r="D75" s="206"/>
      <c r="E75" s="206"/>
      <c r="F75" s="207"/>
      <c r="G75" s="219" t="s">
        <v>178</v>
      </c>
      <c r="H75" s="158"/>
      <c r="I75" s="324"/>
      <c r="J75" s="158"/>
      <c r="K75" s="324"/>
      <c r="L75" s="213"/>
      <c r="M75" s="213"/>
      <c r="N75" s="213"/>
      <c r="O75" s="213"/>
      <c r="P75" s="213"/>
      <c r="Q75" s="213">
        <f t="shared" si="4"/>
        <v>1</v>
      </c>
      <c r="R75" s="213">
        <f t="shared" si="5"/>
        <v>1</v>
      </c>
      <c r="S75" s="19"/>
      <c r="T75" s="214"/>
      <c r="U75" s="209">
        <v>1</v>
      </c>
      <c r="V75" s="109">
        <f t="shared" si="11"/>
        <v>0</v>
      </c>
      <c r="W75" s="244">
        <f t="shared" si="12"/>
        <v>0</v>
      </c>
    </row>
    <row r="76" spans="1:23" ht="12.75">
      <c r="A76" s="241" t="s">
        <v>179</v>
      </c>
      <c r="B76" s="109">
        <v>0.01</v>
      </c>
      <c r="C76" s="206">
        <v>50000</v>
      </c>
      <c r="D76" s="206"/>
      <c r="E76" s="206"/>
      <c r="F76" s="207"/>
      <c r="G76" s="219" t="s">
        <v>180</v>
      </c>
      <c r="H76" s="158"/>
      <c r="I76" s="324"/>
      <c r="J76" s="158"/>
      <c r="K76" s="324"/>
      <c r="L76" s="213"/>
      <c r="M76" s="213"/>
      <c r="N76" s="213"/>
      <c r="O76" s="213"/>
      <c r="P76" s="213"/>
      <c r="Q76" s="213">
        <f t="shared" si="4"/>
        <v>1</v>
      </c>
      <c r="R76" s="213">
        <f t="shared" si="5"/>
        <v>1</v>
      </c>
      <c r="S76" s="19"/>
      <c r="T76" s="214"/>
      <c r="U76" s="209">
        <v>1</v>
      </c>
      <c r="V76" s="109">
        <f t="shared" si="11"/>
        <v>0</v>
      </c>
      <c r="W76" s="244">
        <f t="shared" si="12"/>
        <v>0</v>
      </c>
    </row>
    <row r="77" spans="1:23" ht="12.75">
      <c r="A77" s="241" t="s">
        <v>181</v>
      </c>
      <c r="B77" s="109">
        <v>0.01</v>
      </c>
      <c r="C77" s="206">
        <v>100000</v>
      </c>
      <c r="D77" s="206"/>
      <c r="E77" s="206"/>
      <c r="F77" s="207"/>
      <c r="G77" s="219" t="s">
        <v>182</v>
      </c>
      <c r="H77" s="158"/>
      <c r="I77" s="324"/>
      <c r="J77" s="158"/>
      <c r="K77" s="324"/>
      <c r="L77" s="213"/>
      <c r="M77" s="213"/>
      <c r="N77" s="213"/>
      <c r="O77" s="213"/>
      <c r="P77" s="213"/>
      <c r="Q77" s="213">
        <f t="shared" si="4"/>
        <v>1</v>
      </c>
      <c r="R77" s="213">
        <f t="shared" si="5"/>
        <v>1</v>
      </c>
      <c r="S77" s="19"/>
      <c r="T77" s="214"/>
      <c r="U77" s="209">
        <v>1</v>
      </c>
      <c r="V77" s="109">
        <f t="shared" si="11"/>
        <v>0</v>
      </c>
      <c r="W77" s="244">
        <f t="shared" si="12"/>
        <v>0</v>
      </c>
    </row>
    <row r="78" spans="1:23" ht="12.75">
      <c r="A78" s="241" t="s">
        <v>183</v>
      </c>
      <c r="B78" s="109">
        <v>0.01</v>
      </c>
      <c r="C78" s="206">
        <v>200000</v>
      </c>
      <c r="D78" s="206"/>
      <c r="E78" s="206"/>
      <c r="F78" s="207"/>
      <c r="G78" s="219" t="s">
        <v>184</v>
      </c>
      <c r="H78" s="158"/>
      <c r="I78" s="324"/>
      <c r="J78" s="158"/>
      <c r="K78" s="324"/>
      <c r="L78" s="213"/>
      <c r="M78" s="213"/>
      <c r="N78" s="213"/>
      <c r="O78" s="213"/>
      <c r="P78" s="213"/>
      <c r="Q78" s="213">
        <f t="shared" si="4"/>
        <v>1</v>
      </c>
      <c r="R78" s="213">
        <f t="shared" si="5"/>
        <v>1</v>
      </c>
      <c r="S78" s="19"/>
      <c r="T78" s="214"/>
      <c r="U78" s="209">
        <v>1</v>
      </c>
      <c r="V78" s="109">
        <f t="shared" si="11"/>
        <v>0</v>
      </c>
      <c r="W78" s="244">
        <f t="shared" si="12"/>
        <v>0</v>
      </c>
    </row>
    <row r="79" spans="1:23" ht="12.75">
      <c r="A79" s="241" t="s">
        <v>185</v>
      </c>
      <c r="B79" s="109">
        <v>0.01</v>
      </c>
      <c r="C79" s="206">
        <v>10000</v>
      </c>
      <c r="D79" s="206"/>
      <c r="E79" s="206"/>
      <c r="F79" s="207"/>
      <c r="G79" s="219" t="s">
        <v>178</v>
      </c>
      <c r="H79" s="158"/>
      <c r="I79" s="324"/>
      <c r="J79" s="158"/>
      <c r="K79" s="324"/>
      <c r="L79" s="213"/>
      <c r="M79" s="213"/>
      <c r="N79" s="213"/>
      <c r="O79" s="213"/>
      <c r="P79" s="213"/>
      <c r="Q79" s="213">
        <f t="shared" si="4"/>
        <v>1</v>
      </c>
      <c r="R79" s="213">
        <f t="shared" si="5"/>
        <v>1</v>
      </c>
      <c r="S79" s="19"/>
      <c r="T79" s="214"/>
      <c r="U79" s="209">
        <v>1</v>
      </c>
      <c r="V79" s="109">
        <f t="shared" si="11"/>
        <v>0</v>
      </c>
      <c r="W79" s="244">
        <f t="shared" si="12"/>
        <v>0</v>
      </c>
    </row>
    <row r="80" spans="1:23" ht="12.75">
      <c r="A80" s="241" t="s">
        <v>186</v>
      </c>
      <c r="B80" s="109">
        <v>0.01</v>
      </c>
      <c r="C80" s="206">
        <v>50000</v>
      </c>
      <c r="D80" s="206"/>
      <c r="E80" s="206"/>
      <c r="F80" s="207"/>
      <c r="G80" s="219" t="s">
        <v>180</v>
      </c>
      <c r="H80" s="158"/>
      <c r="I80" s="324"/>
      <c r="J80" s="158"/>
      <c r="K80" s="324"/>
      <c r="L80" s="213"/>
      <c r="M80" s="213"/>
      <c r="N80" s="213"/>
      <c r="O80" s="213"/>
      <c r="P80" s="213"/>
      <c r="Q80" s="213">
        <f t="shared" si="4"/>
        <v>1</v>
      </c>
      <c r="R80" s="213">
        <f t="shared" si="5"/>
        <v>1</v>
      </c>
      <c r="S80" s="19"/>
      <c r="T80" s="214"/>
      <c r="U80" s="209">
        <v>1</v>
      </c>
      <c r="V80" s="109">
        <f t="shared" si="11"/>
        <v>0</v>
      </c>
      <c r="W80" s="244">
        <f t="shared" si="12"/>
        <v>0</v>
      </c>
    </row>
    <row r="81" spans="1:23" ht="12.75">
      <c r="A81" s="241" t="s">
        <v>187</v>
      </c>
      <c r="B81" s="109">
        <v>0.01</v>
      </c>
      <c r="C81" s="206">
        <v>100000</v>
      </c>
      <c r="D81" s="206"/>
      <c r="E81" s="206"/>
      <c r="F81" s="207"/>
      <c r="G81" s="219" t="s">
        <v>182</v>
      </c>
      <c r="H81" s="158"/>
      <c r="I81" s="324"/>
      <c r="J81" s="158"/>
      <c r="K81" s="324"/>
      <c r="L81" s="213"/>
      <c r="M81" s="213"/>
      <c r="N81" s="213"/>
      <c r="O81" s="213"/>
      <c r="P81" s="213"/>
      <c r="Q81" s="213">
        <f t="shared" si="4"/>
        <v>1</v>
      </c>
      <c r="R81" s="213">
        <f t="shared" si="5"/>
        <v>1</v>
      </c>
      <c r="S81" s="19"/>
      <c r="T81" s="214"/>
      <c r="U81" s="209">
        <v>1</v>
      </c>
      <c r="V81" s="109">
        <f t="shared" si="11"/>
        <v>0</v>
      </c>
      <c r="W81" s="244">
        <f t="shared" si="12"/>
        <v>0</v>
      </c>
    </row>
    <row r="82" spans="1:23" ht="12.75">
      <c r="A82" s="241" t="s">
        <v>188</v>
      </c>
      <c r="B82" s="109">
        <v>0.01</v>
      </c>
      <c r="C82" s="206">
        <v>200000</v>
      </c>
      <c r="D82" s="206"/>
      <c r="E82" s="206"/>
      <c r="F82" s="207"/>
      <c r="G82" s="219" t="s">
        <v>184</v>
      </c>
      <c r="H82" s="158"/>
      <c r="I82" s="324"/>
      <c r="J82" s="158"/>
      <c r="K82" s="324"/>
      <c r="L82" s="213"/>
      <c r="M82" s="213"/>
      <c r="N82" s="213"/>
      <c r="O82" s="213"/>
      <c r="P82" s="213"/>
      <c r="Q82" s="213">
        <f t="shared" si="4"/>
        <v>1</v>
      </c>
      <c r="R82" s="213">
        <f t="shared" si="5"/>
        <v>1</v>
      </c>
      <c r="S82" s="19"/>
      <c r="T82" s="214"/>
      <c r="U82" s="209">
        <v>1</v>
      </c>
      <c r="V82" s="109">
        <f t="shared" si="11"/>
        <v>0</v>
      </c>
      <c r="W82" s="244">
        <f t="shared" si="12"/>
        <v>0</v>
      </c>
    </row>
    <row r="83" spans="1:23" ht="12.75">
      <c r="A83" s="241" t="s">
        <v>367</v>
      </c>
      <c r="B83" s="109">
        <v>0.01</v>
      </c>
      <c r="C83" s="206">
        <v>1000</v>
      </c>
      <c r="D83" s="206"/>
      <c r="E83" s="206"/>
      <c r="F83" s="248"/>
      <c r="G83" s="208" t="s">
        <v>366</v>
      </c>
      <c r="H83" s="249"/>
      <c r="I83" s="324"/>
      <c r="J83" s="202"/>
      <c r="K83" s="324"/>
      <c r="L83" s="250"/>
      <c r="M83" s="250"/>
      <c r="N83" s="250"/>
      <c r="O83" s="250"/>
      <c r="P83" s="213"/>
      <c r="Q83" s="213">
        <f t="shared" si="4"/>
        <v>1</v>
      </c>
      <c r="R83" s="213">
        <f t="shared" si="5"/>
        <v>1</v>
      </c>
      <c r="S83" s="19"/>
      <c r="T83" s="19"/>
      <c r="U83" s="209">
        <v>1</v>
      </c>
      <c r="V83" s="109">
        <f t="shared" si="11"/>
        <v>0</v>
      </c>
      <c r="W83" s="244">
        <f aca="true" t="shared" si="13" ref="W83:W94">IF(J83="B",C83*1.25,IF(J83="C",C83*1.5,IF(J83="D",C83*2,C83)))*F83*R83</f>
        <v>0</v>
      </c>
    </row>
    <row r="84" spans="1:23" ht="12.75">
      <c r="A84" s="241" t="s">
        <v>368</v>
      </c>
      <c r="B84" s="109">
        <v>0.01</v>
      </c>
      <c r="C84" s="206">
        <v>5000</v>
      </c>
      <c r="D84" s="206"/>
      <c r="E84" s="206"/>
      <c r="F84" s="248"/>
      <c r="G84" s="208" t="s">
        <v>366</v>
      </c>
      <c r="H84" s="249"/>
      <c r="I84" s="324"/>
      <c r="J84" s="202"/>
      <c r="K84" s="324"/>
      <c r="L84" s="250"/>
      <c r="M84" s="250"/>
      <c r="N84" s="250"/>
      <c r="O84" s="250"/>
      <c r="P84" s="213"/>
      <c r="Q84" s="213">
        <f aca="true" t="shared" si="14" ref="Q84:Q147">IF(D84="H",0.5,IF(D84="L",3,1))</f>
        <v>1</v>
      </c>
      <c r="R84" s="213">
        <f aca="true" t="shared" si="15" ref="R84:R147">IF(D84="H",3,IF(D84="L",0.5,1))</f>
        <v>1</v>
      </c>
      <c r="S84" s="19"/>
      <c r="T84" s="19"/>
      <c r="U84" s="209">
        <v>1</v>
      </c>
      <c r="V84" s="109">
        <f t="shared" si="11"/>
        <v>0</v>
      </c>
      <c r="W84" s="244">
        <f t="shared" si="13"/>
        <v>0</v>
      </c>
    </row>
    <row r="85" spans="1:23" ht="12.75">
      <c r="A85" s="241" t="s">
        <v>369</v>
      </c>
      <c r="B85" s="109">
        <v>0.01</v>
      </c>
      <c r="C85" s="206">
        <v>10000</v>
      </c>
      <c r="D85" s="206"/>
      <c r="E85" s="206"/>
      <c r="F85" s="248"/>
      <c r="G85" s="208" t="s">
        <v>366</v>
      </c>
      <c r="H85" s="249"/>
      <c r="I85" s="324"/>
      <c r="J85" s="202"/>
      <c r="K85" s="324"/>
      <c r="L85" s="250"/>
      <c r="M85" s="250"/>
      <c r="N85" s="250"/>
      <c r="O85" s="250"/>
      <c r="P85" s="213"/>
      <c r="Q85" s="213">
        <f t="shared" si="14"/>
        <v>1</v>
      </c>
      <c r="R85" s="213">
        <f t="shared" si="15"/>
        <v>1</v>
      </c>
      <c r="S85" s="19"/>
      <c r="T85" s="19"/>
      <c r="U85" s="209">
        <v>1</v>
      </c>
      <c r="V85" s="109">
        <f t="shared" si="11"/>
        <v>0</v>
      </c>
      <c r="W85" s="244">
        <f t="shared" si="13"/>
        <v>0</v>
      </c>
    </row>
    <row r="86" spans="1:23" ht="12.75">
      <c r="A86" s="241" t="s">
        <v>370</v>
      </c>
      <c r="B86" s="109">
        <v>0.01</v>
      </c>
      <c r="C86" s="206">
        <v>20000</v>
      </c>
      <c r="D86" s="206"/>
      <c r="E86" s="206"/>
      <c r="F86" s="248"/>
      <c r="G86" s="208" t="s">
        <v>366</v>
      </c>
      <c r="H86" s="249"/>
      <c r="I86" s="324"/>
      <c r="J86" s="202"/>
      <c r="K86" s="324"/>
      <c r="L86" s="250"/>
      <c r="M86" s="250"/>
      <c r="N86" s="250"/>
      <c r="O86" s="250"/>
      <c r="P86" s="213"/>
      <c r="Q86" s="213">
        <f t="shared" si="14"/>
        <v>1</v>
      </c>
      <c r="R86" s="213">
        <f t="shared" si="15"/>
        <v>1</v>
      </c>
      <c r="S86" s="19"/>
      <c r="T86" s="19"/>
      <c r="U86" s="209">
        <v>1</v>
      </c>
      <c r="V86" s="109">
        <f t="shared" si="11"/>
        <v>0</v>
      </c>
      <c r="W86" s="244">
        <f t="shared" si="13"/>
        <v>0</v>
      </c>
    </row>
    <row r="87" spans="1:23" ht="12.75">
      <c r="A87" s="241" t="s">
        <v>371</v>
      </c>
      <c r="B87" s="109">
        <v>0.01</v>
      </c>
      <c r="C87" s="206">
        <v>40000</v>
      </c>
      <c r="D87" s="206"/>
      <c r="E87" s="206"/>
      <c r="F87" s="248"/>
      <c r="G87" s="208" t="s">
        <v>366</v>
      </c>
      <c r="H87" s="249"/>
      <c r="I87" s="324"/>
      <c r="J87" s="202"/>
      <c r="K87" s="324"/>
      <c r="L87" s="250"/>
      <c r="M87" s="250"/>
      <c r="N87" s="250"/>
      <c r="O87" s="250"/>
      <c r="P87" s="213"/>
      <c r="Q87" s="213">
        <f t="shared" si="14"/>
        <v>1</v>
      </c>
      <c r="R87" s="213">
        <f t="shared" si="15"/>
        <v>1</v>
      </c>
      <c r="S87" s="19"/>
      <c r="T87" s="19"/>
      <c r="U87" s="209">
        <v>1</v>
      </c>
      <c r="V87" s="109">
        <f t="shared" si="11"/>
        <v>0</v>
      </c>
      <c r="W87" s="244">
        <f t="shared" si="13"/>
        <v>0</v>
      </c>
    </row>
    <row r="88" spans="1:23" ht="12.75">
      <c r="A88" s="241" t="s">
        <v>372</v>
      </c>
      <c r="B88" s="109">
        <v>0.01</v>
      </c>
      <c r="C88" s="206">
        <v>80000</v>
      </c>
      <c r="D88" s="206"/>
      <c r="E88" s="206"/>
      <c r="F88" s="248"/>
      <c r="G88" s="208" t="s">
        <v>366</v>
      </c>
      <c r="H88" s="249"/>
      <c r="I88" s="324"/>
      <c r="J88" s="202"/>
      <c r="K88" s="324"/>
      <c r="L88" s="250"/>
      <c r="M88" s="250"/>
      <c r="N88" s="250"/>
      <c r="O88" s="250"/>
      <c r="P88" s="213"/>
      <c r="Q88" s="213">
        <f t="shared" si="14"/>
        <v>1</v>
      </c>
      <c r="R88" s="213">
        <f t="shared" si="15"/>
        <v>1</v>
      </c>
      <c r="S88" s="19"/>
      <c r="T88" s="19"/>
      <c r="U88" s="209">
        <v>1</v>
      </c>
      <c r="V88" s="109">
        <f t="shared" si="11"/>
        <v>0</v>
      </c>
      <c r="W88" s="244">
        <f t="shared" si="13"/>
        <v>0</v>
      </c>
    </row>
    <row r="89" spans="1:23" ht="12.75">
      <c r="A89" s="241" t="s">
        <v>373</v>
      </c>
      <c r="B89" s="109">
        <v>0.01</v>
      </c>
      <c r="C89" s="206">
        <v>150000</v>
      </c>
      <c r="D89" s="206"/>
      <c r="E89" s="206"/>
      <c r="F89" s="248"/>
      <c r="G89" s="208" t="s">
        <v>366</v>
      </c>
      <c r="H89" s="249"/>
      <c r="I89" s="324"/>
      <c r="J89" s="202"/>
      <c r="K89" s="324"/>
      <c r="L89" s="250"/>
      <c r="M89" s="250"/>
      <c r="N89" s="250"/>
      <c r="O89" s="250"/>
      <c r="P89" s="213"/>
      <c r="Q89" s="213">
        <f t="shared" si="14"/>
        <v>1</v>
      </c>
      <c r="R89" s="213">
        <f t="shared" si="15"/>
        <v>1</v>
      </c>
      <c r="S89" s="19"/>
      <c r="T89" s="19"/>
      <c r="U89" s="209">
        <v>1</v>
      </c>
      <c r="V89" s="109">
        <f t="shared" si="11"/>
        <v>0</v>
      </c>
      <c r="W89" s="244">
        <f t="shared" si="13"/>
        <v>0</v>
      </c>
    </row>
    <row r="90" spans="1:23" ht="12.75">
      <c r="A90" s="241" t="s">
        <v>374</v>
      </c>
      <c r="B90" s="109">
        <v>0.01</v>
      </c>
      <c r="C90" s="206">
        <v>300000</v>
      </c>
      <c r="D90" s="206"/>
      <c r="E90" s="206"/>
      <c r="F90" s="248"/>
      <c r="G90" s="208" t="s">
        <v>366</v>
      </c>
      <c r="H90" s="249"/>
      <c r="I90" s="324"/>
      <c r="J90" s="202"/>
      <c r="K90" s="324"/>
      <c r="L90" s="250"/>
      <c r="M90" s="250"/>
      <c r="N90" s="250"/>
      <c r="O90" s="250"/>
      <c r="P90" s="213"/>
      <c r="Q90" s="213">
        <f t="shared" si="14"/>
        <v>1</v>
      </c>
      <c r="R90" s="213">
        <f t="shared" si="15"/>
        <v>1</v>
      </c>
      <c r="S90" s="19"/>
      <c r="T90" s="19"/>
      <c r="U90" s="209">
        <v>1</v>
      </c>
      <c r="V90" s="109">
        <f t="shared" si="11"/>
        <v>0</v>
      </c>
      <c r="W90" s="244">
        <f t="shared" si="13"/>
        <v>0</v>
      </c>
    </row>
    <row r="91" spans="1:23" ht="12.75">
      <c r="A91" s="241" t="s">
        <v>375</v>
      </c>
      <c r="B91" s="109">
        <v>0.01</v>
      </c>
      <c r="C91" s="206">
        <v>600000</v>
      </c>
      <c r="D91" s="206"/>
      <c r="E91" s="206"/>
      <c r="F91" s="248"/>
      <c r="G91" s="208" t="s">
        <v>366</v>
      </c>
      <c r="H91" s="249"/>
      <c r="I91" s="324"/>
      <c r="J91" s="202"/>
      <c r="K91" s="324"/>
      <c r="L91" s="250"/>
      <c r="M91" s="250"/>
      <c r="N91" s="250"/>
      <c r="O91" s="250"/>
      <c r="P91" s="213"/>
      <c r="Q91" s="213">
        <f t="shared" si="14"/>
        <v>1</v>
      </c>
      <c r="R91" s="213">
        <f t="shared" si="15"/>
        <v>1</v>
      </c>
      <c r="S91" s="19"/>
      <c r="T91" s="19"/>
      <c r="U91" s="209">
        <v>1</v>
      </c>
      <c r="V91" s="109">
        <f t="shared" si="11"/>
        <v>0</v>
      </c>
      <c r="W91" s="244">
        <f t="shared" si="13"/>
        <v>0</v>
      </c>
    </row>
    <row r="92" spans="1:23" ht="12.75">
      <c r="A92" s="241" t="s">
        <v>376</v>
      </c>
      <c r="B92" s="109">
        <v>0.01</v>
      </c>
      <c r="C92" s="206">
        <v>1500000</v>
      </c>
      <c r="D92" s="206"/>
      <c r="E92" s="206"/>
      <c r="F92" s="248"/>
      <c r="G92" s="208" t="s">
        <v>366</v>
      </c>
      <c r="H92" s="249"/>
      <c r="I92" s="324"/>
      <c r="J92" s="202"/>
      <c r="K92" s="324"/>
      <c r="L92" s="250"/>
      <c r="M92" s="250"/>
      <c r="N92" s="250"/>
      <c r="O92" s="250"/>
      <c r="P92" s="213"/>
      <c r="Q92" s="213">
        <f t="shared" si="14"/>
        <v>1</v>
      </c>
      <c r="R92" s="213">
        <f t="shared" si="15"/>
        <v>1</v>
      </c>
      <c r="S92" s="19"/>
      <c r="T92" s="19"/>
      <c r="U92" s="209">
        <v>1</v>
      </c>
      <c r="V92" s="109">
        <f t="shared" si="11"/>
        <v>0</v>
      </c>
      <c r="W92" s="244">
        <f t="shared" si="13"/>
        <v>0</v>
      </c>
    </row>
    <row r="93" spans="1:23" ht="12.75">
      <c r="A93" s="241" t="s">
        <v>377</v>
      </c>
      <c r="B93" s="109">
        <v>0.01</v>
      </c>
      <c r="C93" s="206">
        <v>3000000</v>
      </c>
      <c r="D93" s="206"/>
      <c r="E93" s="206"/>
      <c r="F93" s="248"/>
      <c r="G93" s="208" t="s">
        <v>366</v>
      </c>
      <c r="H93" s="249"/>
      <c r="I93" s="324"/>
      <c r="J93" s="202"/>
      <c r="K93" s="324"/>
      <c r="L93" s="250"/>
      <c r="M93" s="250"/>
      <c r="N93" s="250"/>
      <c r="O93" s="250"/>
      <c r="P93" s="213"/>
      <c r="Q93" s="213">
        <f t="shared" si="14"/>
        <v>1</v>
      </c>
      <c r="R93" s="213">
        <f t="shared" si="15"/>
        <v>1</v>
      </c>
      <c r="S93" s="19"/>
      <c r="T93" s="19"/>
      <c r="U93" s="209">
        <v>1</v>
      </c>
      <c r="V93" s="109">
        <f t="shared" si="11"/>
        <v>0</v>
      </c>
      <c r="W93" s="244">
        <f t="shared" si="13"/>
        <v>0</v>
      </c>
    </row>
    <row r="94" spans="1:23" ht="12.75">
      <c r="A94" s="241" t="s">
        <v>378</v>
      </c>
      <c r="B94" s="109">
        <v>0.01</v>
      </c>
      <c r="C94" s="206">
        <v>4000000</v>
      </c>
      <c r="D94" s="206"/>
      <c r="E94" s="206"/>
      <c r="F94" s="248"/>
      <c r="G94" s="208" t="s">
        <v>366</v>
      </c>
      <c r="H94" s="249"/>
      <c r="I94" s="324"/>
      <c r="J94" s="202"/>
      <c r="K94" s="324"/>
      <c r="L94" s="250"/>
      <c r="M94" s="250"/>
      <c r="N94" s="250"/>
      <c r="O94" s="250"/>
      <c r="P94" s="213"/>
      <c r="Q94" s="213">
        <f t="shared" si="14"/>
        <v>1</v>
      </c>
      <c r="R94" s="213">
        <f t="shared" si="15"/>
        <v>1</v>
      </c>
      <c r="S94" s="19"/>
      <c r="T94" s="19"/>
      <c r="U94" s="209">
        <v>1</v>
      </c>
      <c r="V94" s="109">
        <f t="shared" si="11"/>
        <v>0</v>
      </c>
      <c r="W94" s="244">
        <f t="shared" si="13"/>
        <v>0</v>
      </c>
    </row>
    <row r="95" spans="1:23" ht="12.75">
      <c r="A95" s="241" t="s">
        <v>147</v>
      </c>
      <c r="B95" s="109">
        <v>0.01</v>
      </c>
      <c r="C95" s="206">
        <v>1000</v>
      </c>
      <c r="D95" s="206"/>
      <c r="E95" s="206"/>
      <c r="F95" s="248"/>
      <c r="G95" s="158"/>
      <c r="H95" s="158"/>
      <c r="I95" s="324"/>
      <c r="J95" s="158"/>
      <c r="K95" s="324"/>
      <c r="L95" s="213"/>
      <c r="M95" s="213"/>
      <c r="N95" s="213"/>
      <c r="O95" s="213"/>
      <c r="P95" s="213"/>
      <c r="Q95" s="213">
        <f t="shared" si="14"/>
        <v>1</v>
      </c>
      <c r="R95" s="213">
        <f t="shared" si="15"/>
        <v>1</v>
      </c>
      <c r="S95" s="19"/>
      <c r="T95" s="19"/>
      <c r="U95" s="209">
        <v>1</v>
      </c>
      <c r="V95" s="109">
        <f t="shared" si="11"/>
        <v>0</v>
      </c>
      <c r="W95" s="244">
        <f aca="true" t="shared" si="16" ref="W95:W104">C95*F95*R95</f>
        <v>0</v>
      </c>
    </row>
    <row r="96" spans="1:23" ht="12.75">
      <c r="A96" s="241" t="s">
        <v>388</v>
      </c>
      <c r="B96" s="109">
        <v>0.01</v>
      </c>
      <c r="C96" s="206">
        <v>5000</v>
      </c>
      <c r="D96" s="206"/>
      <c r="E96" s="206"/>
      <c r="F96" s="248"/>
      <c r="G96" s="158"/>
      <c r="H96" s="158"/>
      <c r="I96" s="324"/>
      <c r="J96" s="158"/>
      <c r="K96" s="324"/>
      <c r="L96" s="213"/>
      <c r="M96" s="213"/>
      <c r="N96" s="213"/>
      <c r="O96" s="213"/>
      <c r="P96" s="213"/>
      <c r="Q96" s="213">
        <f t="shared" si="14"/>
        <v>1</v>
      </c>
      <c r="R96" s="213">
        <f t="shared" si="15"/>
        <v>1</v>
      </c>
      <c r="S96" s="19"/>
      <c r="T96" s="19"/>
      <c r="U96" s="209">
        <v>1</v>
      </c>
      <c r="V96" s="109">
        <f t="shared" si="11"/>
        <v>0</v>
      </c>
      <c r="W96" s="244">
        <f t="shared" si="16"/>
        <v>0</v>
      </c>
    </row>
    <row r="97" spans="1:23" ht="12.75">
      <c r="A97" s="241" t="s">
        <v>389</v>
      </c>
      <c r="B97" s="109">
        <v>0.01</v>
      </c>
      <c r="C97" s="206">
        <v>10000</v>
      </c>
      <c r="D97" s="206"/>
      <c r="E97" s="206"/>
      <c r="F97" s="248"/>
      <c r="G97" s="158"/>
      <c r="H97" s="158"/>
      <c r="I97" s="324"/>
      <c r="J97" s="158"/>
      <c r="K97" s="324"/>
      <c r="L97" s="213"/>
      <c r="M97" s="213"/>
      <c r="N97" s="213"/>
      <c r="O97" s="213"/>
      <c r="P97" s="213"/>
      <c r="Q97" s="213">
        <f t="shared" si="14"/>
        <v>1</v>
      </c>
      <c r="R97" s="213">
        <f t="shared" si="15"/>
        <v>1</v>
      </c>
      <c r="S97" s="19"/>
      <c r="T97" s="19"/>
      <c r="U97" s="209">
        <v>1</v>
      </c>
      <c r="V97" s="109">
        <f t="shared" si="11"/>
        <v>0</v>
      </c>
      <c r="W97" s="244">
        <f t="shared" si="16"/>
        <v>0</v>
      </c>
    </row>
    <row r="98" spans="1:23" ht="12.75">
      <c r="A98" s="241" t="s">
        <v>390</v>
      </c>
      <c r="B98" s="109">
        <v>0.01</v>
      </c>
      <c r="C98" s="206">
        <v>50000</v>
      </c>
      <c r="D98" s="206"/>
      <c r="E98" s="206"/>
      <c r="F98" s="248"/>
      <c r="G98" s="158"/>
      <c r="H98" s="158"/>
      <c r="I98" s="324"/>
      <c r="J98" s="158"/>
      <c r="K98" s="324"/>
      <c r="L98" s="213"/>
      <c r="M98" s="213"/>
      <c r="N98" s="213"/>
      <c r="O98" s="213"/>
      <c r="P98" s="213"/>
      <c r="Q98" s="213">
        <f t="shared" si="14"/>
        <v>1</v>
      </c>
      <c r="R98" s="213">
        <f t="shared" si="15"/>
        <v>1</v>
      </c>
      <c r="S98" s="19"/>
      <c r="T98" s="19"/>
      <c r="U98" s="209">
        <v>1</v>
      </c>
      <c r="V98" s="109">
        <f t="shared" si="11"/>
        <v>0</v>
      </c>
      <c r="W98" s="244">
        <f t="shared" si="16"/>
        <v>0</v>
      </c>
    </row>
    <row r="99" spans="1:23" ht="12.75">
      <c r="A99" s="241" t="s">
        <v>391</v>
      </c>
      <c r="B99" s="109">
        <v>0.01</v>
      </c>
      <c r="C99" s="206">
        <v>100000</v>
      </c>
      <c r="D99" s="206"/>
      <c r="E99" s="206"/>
      <c r="F99" s="248"/>
      <c r="G99" s="158"/>
      <c r="H99" s="158"/>
      <c r="I99" s="324"/>
      <c r="J99" s="158"/>
      <c r="K99" s="324"/>
      <c r="L99" s="213"/>
      <c r="M99" s="213"/>
      <c r="N99" s="213"/>
      <c r="O99" s="213"/>
      <c r="P99" s="213"/>
      <c r="Q99" s="213">
        <f t="shared" si="14"/>
        <v>1</v>
      </c>
      <c r="R99" s="213">
        <f t="shared" si="15"/>
        <v>1</v>
      </c>
      <c r="S99" s="19"/>
      <c r="T99" s="19"/>
      <c r="U99" s="209">
        <v>1</v>
      </c>
      <c r="V99" s="109">
        <f t="shared" si="11"/>
        <v>0</v>
      </c>
      <c r="W99" s="244">
        <f t="shared" si="16"/>
        <v>0</v>
      </c>
    </row>
    <row r="100" spans="1:23" ht="12.75">
      <c r="A100" s="241" t="s">
        <v>404</v>
      </c>
      <c r="B100" s="109">
        <v>1</v>
      </c>
      <c r="C100" s="206">
        <v>800</v>
      </c>
      <c r="D100" s="206"/>
      <c r="E100" s="206"/>
      <c r="F100" s="248"/>
      <c r="G100" s="158"/>
      <c r="H100" s="158"/>
      <c r="I100" s="324"/>
      <c r="J100" s="158"/>
      <c r="K100" s="324"/>
      <c r="L100" s="213"/>
      <c r="M100" s="213"/>
      <c r="N100" s="213"/>
      <c r="O100" s="213"/>
      <c r="P100" s="213"/>
      <c r="Q100" s="213">
        <f t="shared" si="14"/>
        <v>1</v>
      </c>
      <c r="R100" s="213">
        <f t="shared" si="15"/>
        <v>1</v>
      </c>
      <c r="S100" s="19"/>
      <c r="T100" s="19"/>
      <c r="U100" s="209">
        <v>1</v>
      </c>
      <c r="V100" s="109">
        <f t="shared" si="11"/>
        <v>0</v>
      </c>
      <c r="W100" s="244">
        <f t="shared" si="16"/>
        <v>0</v>
      </c>
    </row>
    <row r="101" spans="1:23" ht="12.75">
      <c r="A101" s="241" t="s">
        <v>405</v>
      </c>
      <c r="B101" s="109">
        <v>0.25</v>
      </c>
      <c r="C101" s="206">
        <v>1200</v>
      </c>
      <c r="D101" s="206"/>
      <c r="E101" s="206"/>
      <c r="F101" s="248"/>
      <c r="G101" s="158"/>
      <c r="H101" s="158"/>
      <c r="I101" s="324"/>
      <c r="J101" s="158"/>
      <c r="K101" s="324"/>
      <c r="L101" s="213"/>
      <c r="M101" s="213"/>
      <c r="N101" s="213"/>
      <c r="O101" s="213"/>
      <c r="P101" s="213"/>
      <c r="Q101" s="213">
        <f t="shared" si="14"/>
        <v>1</v>
      </c>
      <c r="R101" s="213">
        <f t="shared" si="15"/>
        <v>1</v>
      </c>
      <c r="S101" s="19"/>
      <c r="T101" s="19"/>
      <c r="U101" s="209">
        <v>1</v>
      </c>
      <c r="V101" s="109">
        <f t="shared" si="11"/>
        <v>0</v>
      </c>
      <c r="W101" s="244">
        <f t="shared" si="16"/>
        <v>0</v>
      </c>
    </row>
    <row r="102" spans="1:23" ht="12.75">
      <c r="A102" s="241" t="s">
        <v>406</v>
      </c>
      <c r="B102" s="109">
        <v>1</v>
      </c>
      <c r="C102" s="206">
        <v>5800</v>
      </c>
      <c r="D102" s="206"/>
      <c r="E102" s="206"/>
      <c r="F102" s="248"/>
      <c r="G102" s="158"/>
      <c r="H102" s="158"/>
      <c r="I102" s="324"/>
      <c r="J102" s="158"/>
      <c r="K102" s="324"/>
      <c r="L102" s="213"/>
      <c r="M102" s="213"/>
      <c r="N102" s="213"/>
      <c r="O102" s="213"/>
      <c r="P102" s="213"/>
      <c r="Q102" s="213">
        <f t="shared" si="14"/>
        <v>1</v>
      </c>
      <c r="R102" s="213">
        <f t="shared" si="15"/>
        <v>1</v>
      </c>
      <c r="S102" s="19"/>
      <c r="T102" s="19"/>
      <c r="U102" s="209">
        <v>1</v>
      </c>
      <c r="V102" s="109">
        <f t="shared" si="11"/>
        <v>0</v>
      </c>
      <c r="W102" s="244">
        <f t="shared" si="16"/>
        <v>0</v>
      </c>
    </row>
    <row r="103" spans="1:23" ht="12.75">
      <c r="A103" s="241" t="s">
        <v>407</v>
      </c>
      <c r="B103" s="109">
        <v>0.25</v>
      </c>
      <c r="C103" s="206">
        <v>6200</v>
      </c>
      <c r="D103" s="206"/>
      <c r="E103" s="206"/>
      <c r="F103" s="248"/>
      <c r="G103" s="158"/>
      <c r="H103" s="158"/>
      <c r="I103" s="324"/>
      <c r="J103" s="158"/>
      <c r="K103" s="324"/>
      <c r="L103" s="213"/>
      <c r="M103" s="213"/>
      <c r="N103" s="213"/>
      <c r="O103" s="213"/>
      <c r="P103" s="213"/>
      <c r="Q103" s="213">
        <f t="shared" si="14"/>
        <v>1</v>
      </c>
      <c r="R103" s="213">
        <f t="shared" si="15"/>
        <v>1</v>
      </c>
      <c r="S103" s="19"/>
      <c r="T103" s="19"/>
      <c r="U103" s="209">
        <v>1</v>
      </c>
      <c r="V103" s="109">
        <f t="shared" si="11"/>
        <v>0</v>
      </c>
      <c r="W103" s="244">
        <f t="shared" si="16"/>
        <v>0</v>
      </c>
    </row>
    <row r="104" spans="1:23" ht="12.75">
      <c r="A104" s="242" t="s">
        <v>437</v>
      </c>
      <c r="B104" s="215">
        <v>0.25</v>
      </c>
      <c r="C104" s="216">
        <v>250</v>
      </c>
      <c r="D104" s="216"/>
      <c r="E104" s="216"/>
      <c r="F104" s="251"/>
      <c r="G104" s="221"/>
      <c r="H104" s="221"/>
      <c r="I104" s="325"/>
      <c r="J104" s="221"/>
      <c r="K104" s="325"/>
      <c r="L104" s="222"/>
      <c r="M104" s="222"/>
      <c r="N104" s="222"/>
      <c r="O104" s="222"/>
      <c r="P104" s="222"/>
      <c r="Q104" s="222">
        <f t="shared" si="14"/>
        <v>1</v>
      </c>
      <c r="R104" s="222">
        <f t="shared" si="15"/>
        <v>1</v>
      </c>
      <c r="S104" s="237"/>
      <c r="T104" s="237"/>
      <c r="U104" s="218">
        <v>1</v>
      </c>
      <c r="V104" s="215">
        <f t="shared" si="11"/>
        <v>0</v>
      </c>
      <c r="W104" s="245">
        <f t="shared" si="16"/>
        <v>0</v>
      </c>
    </row>
    <row r="105" spans="1:23" s="203" customFormat="1" ht="12.75">
      <c r="A105" s="260" t="s">
        <v>457</v>
      </c>
      <c r="B105" s="378" t="s">
        <v>21</v>
      </c>
      <c r="C105" s="379" t="s">
        <v>148</v>
      </c>
      <c r="D105" s="379" t="s">
        <v>461</v>
      </c>
      <c r="E105" s="379" t="s">
        <v>149</v>
      </c>
      <c r="F105" s="276">
        <f>IF(SUM(F106:F118)&gt;0,"-","")</f>
      </c>
      <c r="G105" s="277" t="s">
        <v>141</v>
      </c>
      <c r="H105" s="246"/>
      <c r="I105" s="331"/>
      <c r="J105" s="246"/>
      <c r="K105" s="331"/>
      <c r="L105" s="247"/>
      <c r="M105" s="247"/>
      <c r="N105" s="247"/>
      <c r="O105" s="247"/>
      <c r="P105" s="247"/>
      <c r="Q105" s="236">
        <f t="shared" si="14"/>
        <v>1</v>
      </c>
      <c r="R105" s="236">
        <f t="shared" si="15"/>
        <v>1</v>
      </c>
      <c r="S105" s="261"/>
      <c r="T105" s="261"/>
      <c r="U105" s="262"/>
      <c r="V105" s="263"/>
      <c r="W105" s="264"/>
    </row>
    <row r="106" spans="1:23" ht="12.75">
      <c r="A106" s="241" t="s">
        <v>173</v>
      </c>
      <c r="B106" s="109">
        <v>0.5</v>
      </c>
      <c r="C106" s="206">
        <v>400</v>
      </c>
      <c r="D106" s="206"/>
      <c r="E106" s="206">
        <v>100</v>
      </c>
      <c r="F106" s="207"/>
      <c r="G106" s="219" t="s">
        <v>174</v>
      </c>
      <c r="H106" s="158"/>
      <c r="I106" s="324"/>
      <c r="J106" s="158"/>
      <c r="K106" s="324"/>
      <c r="L106" s="213"/>
      <c r="M106" s="213"/>
      <c r="N106" s="213"/>
      <c r="O106" s="213"/>
      <c r="P106" s="213"/>
      <c r="Q106" s="213">
        <f t="shared" si="14"/>
        <v>1</v>
      </c>
      <c r="R106" s="213">
        <f t="shared" si="15"/>
        <v>1</v>
      </c>
      <c r="S106" s="19"/>
      <c r="T106" s="214"/>
      <c r="U106" s="209">
        <v>1</v>
      </c>
      <c r="V106" s="109">
        <f aca="true" t="shared" si="17" ref="V106:V118">B106*F106*U106*Q106</f>
        <v>0</v>
      </c>
      <c r="W106" s="244">
        <f aca="true" t="shared" si="18" ref="W106:W118">C106*F106*R106</f>
        <v>0</v>
      </c>
    </row>
    <row r="107" spans="1:23" ht="12.75">
      <c r="A107" s="241" t="s">
        <v>869</v>
      </c>
      <c r="B107" s="109">
        <v>0.25</v>
      </c>
      <c r="C107" s="206">
        <v>150</v>
      </c>
      <c r="D107" s="206"/>
      <c r="E107" s="206"/>
      <c r="F107" s="207"/>
      <c r="G107" s="219" t="s">
        <v>398</v>
      </c>
      <c r="H107" s="158"/>
      <c r="I107" s="324"/>
      <c r="J107" s="158"/>
      <c r="K107" s="324"/>
      <c r="L107" s="213"/>
      <c r="M107" s="213"/>
      <c r="N107" s="213"/>
      <c r="O107" s="213"/>
      <c r="P107" s="213"/>
      <c r="Q107" s="213">
        <f t="shared" si="14"/>
        <v>1</v>
      </c>
      <c r="R107" s="213">
        <f t="shared" si="15"/>
        <v>1</v>
      </c>
      <c r="S107" s="19"/>
      <c r="T107" s="214"/>
      <c r="U107" s="209">
        <v>1</v>
      </c>
      <c r="V107" s="109">
        <f t="shared" si="17"/>
        <v>0</v>
      </c>
      <c r="W107" s="244">
        <f t="shared" si="18"/>
        <v>0</v>
      </c>
    </row>
    <row r="108" spans="1:23" ht="12.75">
      <c r="A108" s="241" t="s">
        <v>884</v>
      </c>
      <c r="B108" s="109">
        <v>0.25</v>
      </c>
      <c r="C108" s="206">
        <v>100</v>
      </c>
      <c r="D108" s="206"/>
      <c r="E108" s="206"/>
      <c r="F108" s="207"/>
      <c r="G108" s="219" t="s">
        <v>206</v>
      </c>
      <c r="H108" s="158"/>
      <c r="I108" s="324"/>
      <c r="J108" s="158"/>
      <c r="K108" s="324"/>
      <c r="L108" s="213"/>
      <c r="M108" s="213"/>
      <c r="N108" s="213"/>
      <c r="O108" s="213"/>
      <c r="P108" s="213"/>
      <c r="Q108" s="213">
        <f t="shared" si="14"/>
        <v>1</v>
      </c>
      <c r="R108" s="213">
        <f t="shared" si="15"/>
        <v>1</v>
      </c>
      <c r="S108" s="19"/>
      <c r="T108" s="214"/>
      <c r="U108" s="209">
        <v>1</v>
      </c>
      <c r="V108" s="109">
        <f t="shared" si="17"/>
        <v>0</v>
      </c>
      <c r="W108" s="244">
        <f t="shared" si="18"/>
        <v>0</v>
      </c>
    </row>
    <row r="109" spans="1:23" ht="12.75">
      <c r="A109" s="241" t="s">
        <v>144</v>
      </c>
      <c r="B109" s="109">
        <v>1</v>
      </c>
      <c r="C109" s="206">
        <v>1000</v>
      </c>
      <c r="D109" s="206"/>
      <c r="E109" s="206"/>
      <c r="F109" s="207"/>
      <c r="G109" s="219" t="s">
        <v>297</v>
      </c>
      <c r="H109" s="158"/>
      <c r="I109" s="324"/>
      <c r="J109" s="158"/>
      <c r="K109" s="324"/>
      <c r="L109" s="213"/>
      <c r="M109" s="213"/>
      <c r="N109" s="213"/>
      <c r="O109" s="213"/>
      <c r="P109" s="213"/>
      <c r="Q109" s="213">
        <f t="shared" si="14"/>
        <v>1</v>
      </c>
      <c r="R109" s="213">
        <f t="shared" si="15"/>
        <v>1</v>
      </c>
      <c r="S109" s="19"/>
      <c r="T109" s="214"/>
      <c r="U109" s="209">
        <v>1</v>
      </c>
      <c r="V109" s="109">
        <f t="shared" si="17"/>
        <v>0</v>
      </c>
      <c r="W109" s="244">
        <f t="shared" si="18"/>
        <v>0</v>
      </c>
    </row>
    <row r="110" spans="1:23" ht="12.75">
      <c r="A110" s="241" t="s">
        <v>145</v>
      </c>
      <c r="B110" s="109">
        <v>0.5</v>
      </c>
      <c r="C110" s="206">
        <v>100</v>
      </c>
      <c r="D110" s="206"/>
      <c r="E110" s="206"/>
      <c r="F110" s="207"/>
      <c r="G110" s="219" t="s">
        <v>398</v>
      </c>
      <c r="H110" s="158"/>
      <c r="I110" s="324"/>
      <c r="J110" s="158"/>
      <c r="K110" s="324"/>
      <c r="L110" s="213"/>
      <c r="M110" s="213"/>
      <c r="N110" s="213"/>
      <c r="O110" s="213"/>
      <c r="P110" s="213"/>
      <c r="Q110" s="213">
        <f t="shared" si="14"/>
        <v>1</v>
      </c>
      <c r="R110" s="213">
        <f t="shared" si="15"/>
        <v>1</v>
      </c>
      <c r="S110" s="19"/>
      <c r="T110" s="214"/>
      <c r="U110" s="209">
        <f>U$3</f>
        <v>2</v>
      </c>
      <c r="V110" s="109">
        <f t="shared" si="17"/>
        <v>0</v>
      </c>
      <c r="W110" s="244">
        <f t="shared" si="18"/>
        <v>0</v>
      </c>
    </row>
    <row r="111" spans="1:23" ht="12.75">
      <c r="A111" s="241" t="s">
        <v>438</v>
      </c>
      <c r="B111" s="109">
        <v>0.01</v>
      </c>
      <c r="C111" s="206">
        <v>200</v>
      </c>
      <c r="D111" s="206"/>
      <c r="E111" s="206"/>
      <c r="F111" s="207"/>
      <c r="G111" s="219" t="s">
        <v>439</v>
      </c>
      <c r="H111" s="158"/>
      <c r="I111" s="324"/>
      <c r="J111" s="158"/>
      <c r="K111" s="324"/>
      <c r="L111" s="213"/>
      <c r="M111" s="213"/>
      <c r="N111" s="213"/>
      <c r="O111" s="213"/>
      <c r="P111" s="213"/>
      <c r="Q111" s="213">
        <f t="shared" si="14"/>
        <v>1</v>
      </c>
      <c r="R111" s="213">
        <f t="shared" si="15"/>
        <v>1</v>
      </c>
      <c r="S111" s="19"/>
      <c r="T111" s="214"/>
      <c r="U111" s="209">
        <v>1</v>
      </c>
      <c r="V111" s="109">
        <f t="shared" si="17"/>
        <v>0</v>
      </c>
      <c r="W111" s="244">
        <f t="shared" si="18"/>
        <v>0</v>
      </c>
    </row>
    <row r="112" spans="1:23" ht="12.75">
      <c r="A112" s="241" t="s">
        <v>440</v>
      </c>
      <c r="B112" s="109">
        <v>0.01</v>
      </c>
      <c r="C112" s="206">
        <v>80000</v>
      </c>
      <c r="D112" s="206"/>
      <c r="E112" s="206"/>
      <c r="F112" s="207"/>
      <c r="G112" s="219" t="s">
        <v>441</v>
      </c>
      <c r="H112" s="158"/>
      <c r="I112" s="324"/>
      <c r="J112" s="158"/>
      <c r="K112" s="324"/>
      <c r="L112" s="213"/>
      <c r="M112" s="213"/>
      <c r="N112" s="213"/>
      <c r="O112" s="213"/>
      <c r="P112" s="213"/>
      <c r="Q112" s="213">
        <f t="shared" si="14"/>
        <v>1</v>
      </c>
      <c r="R112" s="213">
        <f t="shared" si="15"/>
        <v>1</v>
      </c>
      <c r="S112" s="19"/>
      <c r="T112" s="214"/>
      <c r="U112" s="209">
        <v>1</v>
      </c>
      <c r="V112" s="109">
        <f t="shared" si="17"/>
        <v>0</v>
      </c>
      <c r="W112" s="244">
        <f t="shared" si="18"/>
        <v>0</v>
      </c>
    </row>
    <row r="113" spans="1:23" ht="12.75">
      <c r="A113" s="241" t="s">
        <v>442</v>
      </c>
      <c r="B113" s="109">
        <v>0.01</v>
      </c>
      <c r="C113" s="206">
        <v>400</v>
      </c>
      <c r="D113" s="206"/>
      <c r="E113" s="206"/>
      <c r="F113" s="207"/>
      <c r="G113" s="219" t="s">
        <v>443</v>
      </c>
      <c r="H113" s="158"/>
      <c r="I113" s="324"/>
      <c r="J113" s="158"/>
      <c r="K113" s="324"/>
      <c r="L113" s="213"/>
      <c r="M113" s="213"/>
      <c r="N113" s="213"/>
      <c r="O113" s="213"/>
      <c r="P113" s="213"/>
      <c r="Q113" s="213">
        <f t="shared" si="14"/>
        <v>1</v>
      </c>
      <c r="R113" s="213">
        <f t="shared" si="15"/>
        <v>1</v>
      </c>
      <c r="S113" s="19"/>
      <c r="T113" s="214"/>
      <c r="U113" s="209">
        <v>1</v>
      </c>
      <c r="V113" s="109">
        <f t="shared" si="17"/>
        <v>0</v>
      </c>
      <c r="W113" s="244">
        <f t="shared" si="18"/>
        <v>0</v>
      </c>
    </row>
    <row r="114" spans="1:23" ht="12.75">
      <c r="A114" s="241" t="s">
        <v>444</v>
      </c>
      <c r="B114" s="109">
        <v>0.01</v>
      </c>
      <c r="C114" s="206">
        <v>200</v>
      </c>
      <c r="D114" s="206"/>
      <c r="E114" s="206"/>
      <c r="F114" s="207"/>
      <c r="G114" s="219" t="s">
        <v>439</v>
      </c>
      <c r="H114" s="158"/>
      <c r="I114" s="324"/>
      <c r="J114" s="158"/>
      <c r="K114" s="324"/>
      <c r="L114" s="213"/>
      <c r="M114" s="213"/>
      <c r="N114" s="213"/>
      <c r="O114" s="213"/>
      <c r="P114" s="213"/>
      <c r="Q114" s="213">
        <f t="shared" si="14"/>
        <v>1</v>
      </c>
      <c r="R114" s="213">
        <f t="shared" si="15"/>
        <v>1</v>
      </c>
      <c r="S114" s="19"/>
      <c r="T114" s="214"/>
      <c r="U114" s="209">
        <v>1</v>
      </c>
      <c r="V114" s="109">
        <f t="shared" si="17"/>
        <v>0</v>
      </c>
      <c r="W114" s="244">
        <f t="shared" si="18"/>
        <v>0</v>
      </c>
    </row>
    <row r="115" spans="1:23" ht="12.75">
      <c r="A115" s="241" t="s">
        <v>445</v>
      </c>
      <c r="B115" s="109">
        <v>0.01</v>
      </c>
      <c r="C115" s="206">
        <v>15000</v>
      </c>
      <c r="D115" s="206"/>
      <c r="E115" s="206"/>
      <c r="F115" s="207"/>
      <c r="G115" s="219" t="s">
        <v>446</v>
      </c>
      <c r="H115" s="158"/>
      <c r="I115" s="324"/>
      <c r="J115" s="158"/>
      <c r="K115" s="324"/>
      <c r="L115" s="213"/>
      <c r="M115" s="213"/>
      <c r="N115" s="213"/>
      <c r="O115" s="213"/>
      <c r="P115" s="213"/>
      <c r="Q115" s="213">
        <f t="shared" si="14"/>
        <v>1</v>
      </c>
      <c r="R115" s="213">
        <f t="shared" si="15"/>
        <v>1</v>
      </c>
      <c r="S115" s="19"/>
      <c r="T115" s="214"/>
      <c r="U115" s="209">
        <v>1</v>
      </c>
      <c r="V115" s="109">
        <f t="shared" si="17"/>
        <v>0</v>
      </c>
      <c r="W115" s="244">
        <f t="shared" si="18"/>
        <v>0</v>
      </c>
    </row>
    <row r="116" spans="1:23" ht="12.75">
      <c r="A116" s="241" t="s">
        <v>447</v>
      </c>
      <c r="B116" s="109">
        <v>0.01</v>
      </c>
      <c r="C116" s="206">
        <v>2000</v>
      </c>
      <c r="D116" s="206"/>
      <c r="E116" s="206"/>
      <c r="F116" s="207"/>
      <c r="G116" s="219" t="s">
        <v>448</v>
      </c>
      <c r="H116" s="158"/>
      <c r="I116" s="324"/>
      <c r="J116" s="158"/>
      <c r="K116" s="324"/>
      <c r="L116" s="213"/>
      <c r="M116" s="213"/>
      <c r="N116" s="213"/>
      <c r="O116" s="213"/>
      <c r="P116" s="213"/>
      <c r="Q116" s="213">
        <f t="shared" si="14"/>
        <v>1</v>
      </c>
      <c r="R116" s="213">
        <f t="shared" si="15"/>
        <v>1</v>
      </c>
      <c r="S116" s="19"/>
      <c r="T116" s="214"/>
      <c r="U116" s="209">
        <v>1</v>
      </c>
      <c r="V116" s="109">
        <f t="shared" si="17"/>
        <v>0</v>
      </c>
      <c r="W116" s="244">
        <f t="shared" si="18"/>
        <v>0</v>
      </c>
    </row>
    <row r="117" spans="1:23" ht="12.75">
      <c r="A117" s="241" t="s">
        <v>449</v>
      </c>
      <c r="B117" s="109">
        <v>0.01</v>
      </c>
      <c r="C117" s="206">
        <v>8000</v>
      </c>
      <c r="D117" s="206"/>
      <c r="E117" s="206"/>
      <c r="F117" s="207"/>
      <c r="G117" s="219" t="s">
        <v>450</v>
      </c>
      <c r="H117" s="158"/>
      <c r="I117" s="324"/>
      <c r="J117" s="158"/>
      <c r="K117" s="324"/>
      <c r="L117" s="213"/>
      <c r="M117" s="213"/>
      <c r="N117" s="213"/>
      <c r="O117" s="213"/>
      <c r="P117" s="213"/>
      <c r="Q117" s="213">
        <f t="shared" si="14"/>
        <v>1</v>
      </c>
      <c r="R117" s="213">
        <f t="shared" si="15"/>
        <v>1</v>
      </c>
      <c r="S117" s="19"/>
      <c r="T117" s="214"/>
      <c r="U117" s="209">
        <v>1</v>
      </c>
      <c r="V117" s="109">
        <f t="shared" si="17"/>
        <v>0</v>
      </c>
      <c r="W117" s="244">
        <f t="shared" si="18"/>
        <v>0</v>
      </c>
    </row>
    <row r="118" spans="1:23" ht="12.75">
      <c r="A118" s="242" t="s">
        <v>451</v>
      </c>
      <c r="B118" s="215">
        <v>0.01</v>
      </c>
      <c r="C118" s="216">
        <v>250</v>
      </c>
      <c r="D118" s="216"/>
      <c r="E118" s="216"/>
      <c r="F118" s="217"/>
      <c r="G118" s="220" t="s">
        <v>439</v>
      </c>
      <c r="H118" s="221"/>
      <c r="I118" s="325"/>
      <c r="J118" s="221"/>
      <c r="K118" s="325"/>
      <c r="L118" s="222"/>
      <c r="M118" s="222"/>
      <c r="N118" s="222"/>
      <c r="O118" s="222"/>
      <c r="P118" s="222"/>
      <c r="Q118" s="222">
        <f t="shared" si="14"/>
        <v>1</v>
      </c>
      <c r="R118" s="222">
        <f t="shared" si="15"/>
        <v>1</v>
      </c>
      <c r="S118" s="237"/>
      <c r="T118" s="223"/>
      <c r="U118" s="218">
        <v>1</v>
      </c>
      <c r="V118" s="215">
        <f t="shared" si="17"/>
        <v>0</v>
      </c>
      <c r="W118" s="245">
        <f t="shared" si="18"/>
        <v>0</v>
      </c>
    </row>
    <row r="119" spans="1:23" s="203" customFormat="1" ht="12.75">
      <c r="A119" s="260" t="s">
        <v>454</v>
      </c>
      <c r="B119" s="378" t="s">
        <v>21</v>
      </c>
      <c r="C119" s="379" t="s">
        <v>148</v>
      </c>
      <c r="D119" s="379" t="s">
        <v>461</v>
      </c>
      <c r="E119" s="379" t="s">
        <v>149</v>
      </c>
      <c r="F119" s="276">
        <f>IF(SUM(F120:F129)&gt;0,"-","")</f>
      </c>
      <c r="G119" s="277" t="s">
        <v>141</v>
      </c>
      <c r="H119" s="246"/>
      <c r="I119" s="331"/>
      <c r="J119" s="246"/>
      <c r="K119" s="331"/>
      <c r="L119" s="247"/>
      <c r="M119" s="247"/>
      <c r="N119" s="247"/>
      <c r="O119" s="247"/>
      <c r="P119" s="247"/>
      <c r="Q119" s="236">
        <f t="shared" si="14"/>
        <v>1</v>
      </c>
      <c r="R119" s="236">
        <f t="shared" si="15"/>
        <v>1</v>
      </c>
      <c r="S119" s="261"/>
      <c r="T119" s="261"/>
      <c r="U119" s="262"/>
      <c r="V119" s="263"/>
      <c r="W119" s="264"/>
    </row>
    <row r="120" spans="1:23" ht="12.75">
      <c r="A120" s="241" t="s">
        <v>159</v>
      </c>
      <c r="B120" s="109">
        <v>3</v>
      </c>
      <c r="C120" s="206">
        <v>2000</v>
      </c>
      <c r="D120" s="206"/>
      <c r="E120" s="206"/>
      <c r="F120" s="207"/>
      <c r="G120" s="219" t="s">
        <v>160</v>
      </c>
      <c r="H120" s="158"/>
      <c r="I120" s="324"/>
      <c r="J120" s="158"/>
      <c r="K120" s="324"/>
      <c r="L120" s="213"/>
      <c r="M120" s="213"/>
      <c r="N120" s="213"/>
      <c r="O120" s="213"/>
      <c r="P120" s="213"/>
      <c r="Q120" s="213">
        <f t="shared" si="14"/>
        <v>1</v>
      </c>
      <c r="R120" s="213">
        <f t="shared" si="15"/>
        <v>1</v>
      </c>
      <c r="S120" s="19"/>
      <c r="T120" s="214"/>
      <c r="U120" s="209">
        <v>1</v>
      </c>
      <c r="V120" s="109">
        <f aca="true" t="shared" si="19" ref="V120:V129">B120*F120*U120*Q120</f>
        <v>0</v>
      </c>
      <c r="W120" s="244">
        <f aca="true" t="shared" si="20" ref="W120:W129">C120*F120*R120</f>
        <v>0</v>
      </c>
    </row>
    <row r="121" spans="1:23" ht="12.75">
      <c r="A121" s="241" t="s">
        <v>161</v>
      </c>
      <c r="B121" s="109">
        <v>3</v>
      </c>
      <c r="C121" s="206">
        <v>3000</v>
      </c>
      <c r="D121" s="206"/>
      <c r="E121" s="206"/>
      <c r="F121" s="207"/>
      <c r="G121" s="219" t="s">
        <v>162</v>
      </c>
      <c r="H121" s="158"/>
      <c r="I121" s="324"/>
      <c r="J121" s="158"/>
      <c r="K121" s="324"/>
      <c r="L121" s="213"/>
      <c r="M121" s="213"/>
      <c r="N121" s="213"/>
      <c r="O121" s="213"/>
      <c r="P121" s="213"/>
      <c r="Q121" s="213">
        <f t="shared" si="14"/>
        <v>1</v>
      </c>
      <c r="R121" s="213">
        <f t="shared" si="15"/>
        <v>1</v>
      </c>
      <c r="S121" s="19"/>
      <c r="T121" s="214"/>
      <c r="U121" s="209">
        <v>1</v>
      </c>
      <c r="V121" s="109">
        <f t="shared" si="19"/>
        <v>0</v>
      </c>
      <c r="W121" s="244">
        <f t="shared" si="20"/>
        <v>0</v>
      </c>
    </row>
    <row r="122" spans="1:23" ht="12.75">
      <c r="A122" s="241" t="s">
        <v>163</v>
      </c>
      <c r="B122" s="109">
        <v>3</v>
      </c>
      <c r="C122" s="206">
        <v>4000</v>
      </c>
      <c r="D122" s="206"/>
      <c r="E122" s="206"/>
      <c r="F122" s="207"/>
      <c r="G122" s="219" t="s">
        <v>164</v>
      </c>
      <c r="H122" s="158"/>
      <c r="I122" s="324"/>
      <c r="J122" s="158"/>
      <c r="K122" s="324"/>
      <c r="L122" s="213"/>
      <c r="M122" s="213"/>
      <c r="N122" s="213"/>
      <c r="O122" s="213"/>
      <c r="P122" s="213"/>
      <c r="Q122" s="213">
        <f t="shared" si="14"/>
        <v>1</v>
      </c>
      <c r="R122" s="213">
        <f t="shared" si="15"/>
        <v>1</v>
      </c>
      <c r="S122" s="19"/>
      <c r="T122" s="214"/>
      <c r="U122" s="209">
        <v>1</v>
      </c>
      <c r="V122" s="109">
        <f t="shared" si="19"/>
        <v>0</v>
      </c>
      <c r="W122" s="244">
        <f t="shared" si="20"/>
        <v>0</v>
      </c>
    </row>
    <row r="123" spans="1:23" ht="12.75">
      <c r="A123" s="241" t="s">
        <v>165</v>
      </c>
      <c r="B123" s="109">
        <v>3</v>
      </c>
      <c r="C123" s="206">
        <v>5000</v>
      </c>
      <c r="D123" s="206"/>
      <c r="E123" s="206"/>
      <c r="F123" s="207"/>
      <c r="G123" s="219" t="s">
        <v>166</v>
      </c>
      <c r="H123" s="158"/>
      <c r="I123" s="324"/>
      <c r="J123" s="158"/>
      <c r="K123" s="324"/>
      <c r="L123" s="213"/>
      <c r="M123" s="213"/>
      <c r="N123" s="213"/>
      <c r="O123" s="213"/>
      <c r="P123" s="213"/>
      <c r="Q123" s="213">
        <f t="shared" si="14"/>
        <v>1</v>
      </c>
      <c r="R123" s="213">
        <f t="shared" si="15"/>
        <v>1</v>
      </c>
      <c r="S123" s="19"/>
      <c r="T123" s="214"/>
      <c r="U123" s="209">
        <v>1</v>
      </c>
      <c r="V123" s="109">
        <f t="shared" si="19"/>
        <v>0</v>
      </c>
      <c r="W123" s="244">
        <f t="shared" si="20"/>
        <v>0</v>
      </c>
    </row>
    <row r="124" spans="1:23" ht="12.75">
      <c r="A124" s="241" t="s">
        <v>167</v>
      </c>
      <c r="B124" s="109">
        <v>3</v>
      </c>
      <c r="C124" s="206">
        <v>7000</v>
      </c>
      <c r="D124" s="206"/>
      <c r="E124" s="206"/>
      <c r="F124" s="207"/>
      <c r="G124" s="219" t="s">
        <v>168</v>
      </c>
      <c r="H124" s="158"/>
      <c r="I124" s="324"/>
      <c r="J124" s="158"/>
      <c r="K124" s="324"/>
      <c r="L124" s="213"/>
      <c r="M124" s="213"/>
      <c r="N124" s="213"/>
      <c r="O124" s="213"/>
      <c r="P124" s="213"/>
      <c r="Q124" s="213">
        <f t="shared" si="14"/>
        <v>1</v>
      </c>
      <c r="R124" s="213">
        <f t="shared" si="15"/>
        <v>1</v>
      </c>
      <c r="S124" s="19"/>
      <c r="T124" s="214"/>
      <c r="U124" s="209">
        <v>1</v>
      </c>
      <c r="V124" s="109">
        <f t="shared" si="19"/>
        <v>0</v>
      </c>
      <c r="W124" s="244">
        <f t="shared" si="20"/>
        <v>0</v>
      </c>
    </row>
    <row r="125" spans="1:23" ht="12.75">
      <c r="A125" s="241" t="s">
        <v>169</v>
      </c>
      <c r="B125" s="109">
        <v>3</v>
      </c>
      <c r="C125" s="206">
        <v>9000</v>
      </c>
      <c r="D125" s="206"/>
      <c r="E125" s="206"/>
      <c r="F125" s="207"/>
      <c r="G125" s="219" t="s">
        <v>170</v>
      </c>
      <c r="H125" s="158"/>
      <c r="I125" s="324"/>
      <c r="J125" s="158"/>
      <c r="K125" s="324"/>
      <c r="L125" s="213"/>
      <c r="M125" s="213"/>
      <c r="N125" s="213"/>
      <c r="O125" s="213"/>
      <c r="P125" s="213"/>
      <c r="Q125" s="213">
        <f t="shared" si="14"/>
        <v>1</v>
      </c>
      <c r="R125" s="213">
        <f t="shared" si="15"/>
        <v>1</v>
      </c>
      <c r="S125" s="19"/>
      <c r="T125" s="214"/>
      <c r="U125" s="209">
        <v>1</v>
      </c>
      <c r="V125" s="109">
        <f t="shared" si="19"/>
        <v>0</v>
      </c>
      <c r="W125" s="244">
        <f t="shared" si="20"/>
        <v>0</v>
      </c>
    </row>
    <row r="126" spans="1:23" ht="12.75">
      <c r="A126" s="241" t="s">
        <v>247</v>
      </c>
      <c r="B126" s="109">
        <v>0.25</v>
      </c>
      <c r="C126" s="206">
        <v>100</v>
      </c>
      <c r="D126" s="206"/>
      <c r="E126" s="206"/>
      <c r="F126" s="207"/>
      <c r="G126" s="219" t="s">
        <v>248</v>
      </c>
      <c r="H126" s="158"/>
      <c r="I126" s="324"/>
      <c r="J126" s="158"/>
      <c r="K126" s="324"/>
      <c r="L126" s="213"/>
      <c r="M126" s="213"/>
      <c r="N126" s="213"/>
      <c r="O126" s="213"/>
      <c r="P126" s="213"/>
      <c r="Q126" s="213">
        <f t="shared" si="14"/>
        <v>1</v>
      </c>
      <c r="R126" s="213">
        <f t="shared" si="15"/>
        <v>1</v>
      </c>
      <c r="S126" s="19"/>
      <c r="T126" s="214"/>
      <c r="U126" s="209">
        <v>1</v>
      </c>
      <c r="V126" s="109">
        <f t="shared" si="19"/>
        <v>0</v>
      </c>
      <c r="W126" s="244">
        <f t="shared" si="20"/>
        <v>0</v>
      </c>
    </row>
    <row r="127" spans="1:23" ht="12.75">
      <c r="A127" s="241" t="s">
        <v>321</v>
      </c>
      <c r="B127" s="109">
        <v>0.25</v>
      </c>
      <c r="C127" s="206">
        <v>50</v>
      </c>
      <c r="D127" s="206"/>
      <c r="E127" s="206"/>
      <c r="F127" s="207"/>
      <c r="G127" s="219"/>
      <c r="H127" s="158"/>
      <c r="I127" s="324"/>
      <c r="J127" s="158"/>
      <c r="K127" s="324"/>
      <c r="L127" s="213"/>
      <c r="M127" s="213"/>
      <c r="N127" s="213"/>
      <c r="O127" s="213"/>
      <c r="P127" s="213"/>
      <c r="Q127" s="213">
        <f t="shared" si="14"/>
        <v>1</v>
      </c>
      <c r="R127" s="213">
        <f t="shared" si="15"/>
        <v>1</v>
      </c>
      <c r="S127" s="19"/>
      <c r="T127" s="214"/>
      <c r="U127" s="209">
        <v>1</v>
      </c>
      <c r="V127" s="109">
        <f t="shared" si="19"/>
        <v>0</v>
      </c>
      <c r="W127" s="244">
        <f t="shared" si="20"/>
        <v>0</v>
      </c>
    </row>
    <row r="128" spans="1:23" ht="12.75">
      <c r="A128" s="241" t="s">
        <v>330</v>
      </c>
      <c r="B128" s="109">
        <v>0.5</v>
      </c>
      <c r="C128" s="206">
        <v>500</v>
      </c>
      <c r="D128" s="206"/>
      <c r="E128" s="206"/>
      <c r="F128" s="207"/>
      <c r="G128" s="219" t="s">
        <v>331</v>
      </c>
      <c r="H128" s="158"/>
      <c r="I128" s="324"/>
      <c r="J128" s="158"/>
      <c r="K128" s="324"/>
      <c r="L128" s="213"/>
      <c r="M128" s="213"/>
      <c r="N128" s="213"/>
      <c r="O128" s="213"/>
      <c r="P128" s="213"/>
      <c r="Q128" s="213">
        <f t="shared" si="14"/>
        <v>1</v>
      </c>
      <c r="R128" s="213">
        <f t="shared" si="15"/>
        <v>1</v>
      </c>
      <c r="S128" s="19"/>
      <c r="T128" s="214"/>
      <c r="U128" s="209">
        <v>1</v>
      </c>
      <c r="V128" s="109">
        <f t="shared" si="19"/>
        <v>0</v>
      </c>
      <c r="W128" s="244">
        <f t="shared" si="20"/>
        <v>0</v>
      </c>
    </row>
    <row r="129" spans="1:23" ht="12.75">
      <c r="A129" s="242" t="s">
        <v>895</v>
      </c>
      <c r="B129" s="215">
        <v>0.25</v>
      </c>
      <c r="C129" s="216">
        <v>30</v>
      </c>
      <c r="D129" s="216"/>
      <c r="E129" s="216"/>
      <c r="F129" s="217"/>
      <c r="G129" s="220"/>
      <c r="H129" s="221"/>
      <c r="I129" s="325"/>
      <c r="J129" s="221"/>
      <c r="K129" s="325"/>
      <c r="L129" s="222"/>
      <c r="M129" s="222"/>
      <c r="N129" s="222"/>
      <c r="O129" s="222"/>
      <c r="P129" s="222"/>
      <c r="Q129" s="222">
        <f t="shared" si="14"/>
        <v>1</v>
      </c>
      <c r="R129" s="222">
        <f t="shared" si="15"/>
        <v>1</v>
      </c>
      <c r="S129" s="237"/>
      <c r="T129" s="223"/>
      <c r="U129" s="218">
        <v>1</v>
      </c>
      <c r="V129" s="215">
        <f t="shared" si="19"/>
        <v>0</v>
      </c>
      <c r="W129" s="245">
        <f t="shared" si="20"/>
        <v>0</v>
      </c>
    </row>
    <row r="130" spans="1:23" s="198" customFormat="1" ht="12.75">
      <c r="A130" s="260" t="s">
        <v>1010</v>
      </c>
      <c r="B130" s="378" t="s">
        <v>21</v>
      </c>
      <c r="C130" s="379" t="s">
        <v>148</v>
      </c>
      <c r="D130" s="379" t="s">
        <v>461</v>
      </c>
      <c r="E130" s="379" t="s">
        <v>149</v>
      </c>
      <c r="F130" s="276">
        <f>IF(SUM(F131:F152)&gt;0,"-","")</f>
      </c>
      <c r="G130" s="277" t="s">
        <v>141</v>
      </c>
      <c r="H130" s="265"/>
      <c r="I130" s="332"/>
      <c r="J130" s="265"/>
      <c r="K130" s="332"/>
      <c r="L130" s="266"/>
      <c r="M130" s="266"/>
      <c r="N130" s="266"/>
      <c r="O130" s="266"/>
      <c r="P130" s="266"/>
      <c r="Q130" s="236">
        <f t="shared" si="14"/>
        <v>1</v>
      </c>
      <c r="R130" s="236">
        <f t="shared" si="15"/>
        <v>1</v>
      </c>
      <c r="S130" s="263"/>
      <c r="T130" s="263"/>
      <c r="U130" s="267"/>
      <c r="V130" s="263"/>
      <c r="W130" s="268"/>
    </row>
    <row r="131" spans="1:23" ht="25.5" customHeight="1">
      <c r="A131" s="241" t="s">
        <v>203</v>
      </c>
      <c r="B131" s="109">
        <v>100</v>
      </c>
      <c r="C131" s="206">
        <v>8000</v>
      </c>
      <c r="D131" s="206"/>
      <c r="E131" s="206">
        <v>10</v>
      </c>
      <c r="F131" s="207"/>
      <c r="G131" s="534" t="s">
        <v>204</v>
      </c>
      <c r="H131" s="536"/>
      <c r="I131" s="536"/>
      <c r="J131" s="536"/>
      <c r="K131" s="536"/>
      <c r="L131" s="213"/>
      <c r="M131" s="213"/>
      <c r="N131" s="213"/>
      <c r="O131" s="213"/>
      <c r="P131" s="213"/>
      <c r="Q131" s="213">
        <f t="shared" si="14"/>
        <v>1</v>
      </c>
      <c r="R131" s="213">
        <f t="shared" si="15"/>
        <v>1</v>
      </c>
      <c r="S131" s="19"/>
      <c r="T131" s="214"/>
      <c r="U131" s="209">
        <v>1</v>
      </c>
      <c r="V131" s="109">
        <f aca="true" t="shared" si="21" ref="V131:V152">B131*F131*U131*Q131</f>
        <v>0</v>
      </c>
      <c r="W131" s="244">
        <f aca="true" t="shared" si="22" ref="W131:W138">C131*F131*R131</f>
        <v>0</v>
      </c>
    </row>
    <row r="132" spans="1:23" ht="12.75">
      <c r="A132" s="241" t="s">
        <v>191</v>
      </c>
      <c r="B132" s="109">
        <v>1</v>
      </c>
      <c r="C132" s="206">
        <v>2000</v>
      </c>
      <c r="D132" s="206"/>
      <c r="E132" s="206">
        <v>1</v>
      </c>
      <c r="F132" s="207"/>
      <c r="G132" s="219" t="s">
        <v>192</v>
      </c>
      <c r="H132" s="158"/>
      <c r="I132" s="324"/>
      <c r="J132" s="158"/>
      <c r="K132" s="324"/>
      <c r="L132" s="213"/>
      <c r="M132" s="213"/>
      <c r="N132" s="213"/>
      <c r="O132" s="213"/>
      <c r="P132" s="213"/>
      <c r="Q132" s="213">
        <f t="shared" si="14"/>
        <v>1</v>
      </c>
      <c r="R132" s="213">
        <f t="shared" si="15"/>
        <v>1</v>
      </c>
      <c r="S132" s="19"/>
      <c r="T132" s="214"/>
      <c r="U132" s="209">
        <v>1</v>
      </c>
      <c r="V132" s="109">
        <f t="shared" si="21"/>
        <v>0</v>
      </c>
      <c r="W132" s="244">
        <f t="shared" si="22"/>
        <v>0</v>
      </c>
    </row>
    <row r="133" spans="1:23" ht="12.75">
      <c r="A133" s="241" t="s">
        <v>193</v>
      </c>
      <c r="B133" s="109">
        <v>0.5</v>
      </c>
      <c r="C133" s="206">
        <v>4000</v>
      </c>
      <c r="D133" s="206"/>
      <c r="E133" s="206">
        <v>2</v>
      </c>
      <c r="F133" s="207"/>
      <c r="G133" s="219" t="s">
        <v>194</v>
      </c>
      <c r="H133" s="158"/>
      <c r="I133" s="324"/>
      <c r="J133" s="158"/>
      <c r="K133" s="324"/>
      <c r="L133" s="213"/>
      <c r="M133" s="213"/>
      <c r="N133" s="213"/>
      <c r="O133" s="213"/>
      <c r="P133" s="213"/>
      <c r="Q133" s="213">
        <f t="shared" si="14"/>
        <v>1</v>
      </c>
      <c r="R133" s="213">
        <f t="shared" si="15"/>
        <v>1</v>
      </c>
      <c r="S133" s="19"/>
      <c r="T133" s="214"/>
      <c r="U133" s="209">
        <v>1</v>
      </c>
      <c r="V133" s="109">
        <f t="shared" si="21"/>
        <v>0</v>
      </c>
      <c r="W133" s="244">
        <f t="shared" si="22"/>
        <v>0</v>
      </c>
    </row>
    <row r="134" spans="1:23" ht="12.75">
      <c r="A134" s="241" t="s">
        <v>207</v>
      </c>
      <c r="B134" s="109">
        <v>1</v>
      </c>
      <c r="C134" s="206">
        <v>1000</v>
      </c>
      <c r="D134" s="206"/>
      <c r="E134" s="206"/>
      <c r="F134" s="207"/>
      <c r="G134" s="219" t="s">
        <v>208</v>
      </c>
      <c r="H134" s="158"/>
      <c r="I134" s="324"/>
      <c r="J134" s="158"/>
      <c r="K134" s="324"/>
      <c r="L134" s="213"/>
      <c r="M134" s="213"/>
      <c r="N134" s="213"/>
      <c r="O134" s="213"/>
      <c r="P134" s="213"/>
      <c r="Q134" s="213">
        <f t="shared" si="14"/>
        <v>1</v>
      </c>
      <c r="R134" s="213">
        <f t="shared" si="15"/>
        <v>1</v>
      </c>
      <c r="S134" s="19"/>
      <c r="T134" s="214"/>
      <c r="U134" s="209">
        <v>1</v>
      </c>
      <c r="V134" s="109">
        <f t="shared" si="21"/>
        <v>0</v>
      </c>
      <c r="W134" s="244">
        <f t="shared" si="22"/>
        <v>0</v>
      </c>
    </row>
    <row r="135" spans="1:23" ht="12.75">
      <c r="A135" s="241" t="s">
        <v>209</v>
      </c>
      <c r="B135" s="109">
        <v>1</v>
      </c>
      <c r="C135" s="206">
        <v>2000</v>
      </c>
      <c r="D135" s="206"/>
      <c r="E135" s="206"/>
      <c r="F135" s="207"/>
      <c r="G135" s="219" t="s">
        <v>208</v>
      </c>
      <c r="H135" s="158"/>
      <c r="I135" s="324"/>
      <c r="J135" s="158"/>
      <c r="K135" s="324"/>
      <c r="L135" s="213"/>
      <c r="M135" s="213"/>
      <c r="N135" s="213"/>
      <c r="O135" s="213"/>
      <c r="P135" s="213"/>
      <c r="Q135" s="213">
        <f t="shared" si="14"/>
        <v>1</v>
      </c>
      <c r="R135" s="213">
        <f t="shared" si="15"/>
        <v>1</v>
      </c>
      <c r="S135" s="19"/>
      <c r="T135" s="214"/>
      <c r="U135" s="209">
        <v>1</v>
      </c>
      <c r="V135" s="109">
        <f t="shared" si="21"/>
        <v>0</v>
      </c>
      <c r="W135" s="244">
        <f t="shared" si="22"/>
        <v>0</v>
      </c>
    </row>
    <row r="136" spans="1:23" ht="12.75">
      <c r="A136" s="241" t="s">
        <v>210</v>
      </c>
      <c r="B136" s="109">
        <v>1</v>
      </c>
      <c r="C136" s="206">
        <v>4000</v>
      </c>
      <c r="D136" s="206"/>
      <c r="E136" s="206"/>
      <c r="F136" s="207"/>
      <c r="G136" s="219" t="s">
        <v>211</v>
      </c>
      <c r="H136" s="158"/>
      <c r="I136" s="324"/>
      <c r="J136" s="158"/>
      <c r="K136" s="324"/>
      <c r="L136" s="213"/>
      <c r="M136" s="213"/>
      <c r="N136" s="213"/>
      <c r="O136" s="213"/>
      <c r="P136" s="213"/>
      <c r="Q136" s="213">
        <f t="shared" si="14"/>
        <v>1</v>
      </c>
      <c r="R136" s="213">
        <f t="shared" si="15"/>
        <v>1</v>
      </c>
      <c r="S136" s="19"/>
      <c r="T136" s="214"/>
      <c r="U136" s="209">
        <v>1</v>
      </c>
      <c r="V136" s="109">
        <f t="shared" si="21"/>
        <v>0</v>
      </c>
      <c r="W136" s="244">
        <f t="shared" si="22"/>
        <v>0</v>
      </c>
    </row>
    <row r="137" spans="1:23" ht="25.5" customHeight="1">
      <c r="A137" s="241" t="s">
        <v>215</v>
      </c>
      <c r="B137" s="109">
        <v>4</v>
      </c>
      <c r="C137" s="206">
        <v>1000</v>
      </c>
      <c r="D137" s="206"/>
      <c r="E137" s="206">
        <v>20</v>
      </c>
      <c r="F137" s="207"/>
      <c r="G137" s="534" t="s">
        <v>216</v>
      </c>
      <c r="H137" s="535"/>
      <c r="I137" s="535"/>
      <c r="J137" s="535"/>
      <c r="K137" s="535"/>
      <c r="L137" s="213"/>
      <c r="M137" s="213"/>
      <c r="N137" s="213"/>
      <c r="O137" s="213"/>
      <c r="P137" s="213"/>
      <c r="Q137" s="213">
        <f t="shared" si="14"/>
        <v>1</v>
      </c>
      <c r="R137" s="213">
        <f t="shared" si="15"/>
        <v>1</v>
      </c>
      <c r="S137" s="19"/>
      <c r="T137" s="214"/>
      <c r="U137" s="209">
        <v>1</v>
      </c>
      <c r="V137" s="109">
        <f t="shared" si="21"/>
        <v>0</v>
      </c>
      <c r="W137" s="244">
        <f t="shared" si="22"/>
        <v>0</v>
      </c>
    </row>
    <row r="138" spans="1:23" ht="25.5" customHeight="1">
      <c r="A138" s="241" t="s">
        <v>217</v>
      </c>
      <c r="B138" s="109">
        <v>1</v>
      </c>
      <c r="C138" s="206">
        <v>4000</v>
      </c>
      <c r="D138" s="206"/>
      <c r="E138" s="206">
        <v>20</v>
      </c>
      <c r="F138" s="207"/>
      <c r="G138" s="534" t="s">
        <v>218</v>
      </c>
      <c r="H138" s="535"/>
      <c r="I138" s="535"/>
      <c r="J138" s="535"/>
      <c r="K138" s="535"/>
      <c r="L138" s="213"/>
      <c r="M138" s="213"/>
      <c r="N138" s="213"/>
      <c r="O138" s="213"/>
      <c r="P138" s="213"/>
      <c r="Q138" s="213">
        <f t="shared" si="14"/>
        <v>1</v>
      </c>
      <c r="R138" s="213">
        <f t="shared" si="15"/>
        <v>1</v>
      </c>
      <c r="S138" s="19"/>
      <c r="T138" s="214"/>
      <c r="U138" s="209">
        <v>1</v>
      </c>
      <c r="V138" s="109">
        <f t="shared" si="21"/>
        <v>0</v>
      </c>
      <c r="W138" s="244">
        <f t="shared" si="22"/>
        <v>0</v>
      </c>
    </row>
    <row r="139" spans="1:23" ht="12.75">
      <c r="A139" s="241" t="s">
        <v>268</v>
      </c>
      <c r="B139" s="109">
        <v>4</v>
      </c>
      <c r="C139" s="206">
        <v>15000</v>
      </c>
      <c r="D139" s="206"/>
      <c r="E139" s="206">
        <v>10</v>
      </c>
      <c r="F139" s="207"/>
      <c r="G139" s="204" t="s">
        <v>466</v>
      </c>
      <c r="H139" s="202">
        <v>0</v>
      </c>
      <c r="I139" s="337" t="s">
        <v>891</v>
      </c>
      <c r="J139" s="208" t="s">
        <v>269</v>
      </c>
      <c r="K139" s="333" t="s">
        <v>467</v>
      </c>
      <c r="L139" s="316"/>
      <c r="M139" s="316"/>
      <c r="N139" s="316"/>
      <c r="O139" s="316"/>
      <c r="P139" s="316"/>
      <c r="Q139" s="316">
        <f t="shared" si="14"/>
        <v>1</v>
      </c>
      <c r="R139" s="316">
        <f t="shared" si="15"/>
        <v>1</v>
      </c>
      <c r="S139" s="319">
        <f>200+MIN(H139,300)</f>
        <v>200</v>
      </c>
      <c r="T139" s="320"/>
      <c r="U139" s="209">
        <f>U$3</f>
        <v>2</v>
      </c>
      <c r="V139" s="109">
        <f t="shared" si="21"/>
        <v>0</v>
      </c>
      <c r="W139" s="244">
        <f>(C139+50*MIN(H139,300))*F139*R139</f>
        <v>0</v>
      </c>
    </row>
    <row r="140" spans="1:23" ht="12.75">
      <c r="A140" s="241" t="s">
        <v>270</v>
      </c>
      <c r="B140" s="109">
        <v>1</v>
      </c>
      <c r="C140" s="206">
        <v>8000</v>
      </c>
      <c r="D140" s="206"/>
      <c r="E140" s="206">
        <v>10</v>
      </c>
      <c r="F140" s="207"/>
      <c r="G140" s="204" t="s">
        <v>466</v>
      </c>
      <c r="H140" s="202">
        <v>0</v>
      </c>
      <c r="I140" s="337" t="s">
        <v>891</v>
      </c>
      <c r="J140" s="208" t="s">
        <v>271</v>
      </c>
      <c r="K140" s="333" t="s">
        <v>467</v>
      </c>
      <c r="L140" s="316"/>
      <c r="M140" s="316"/>
      <c r="N140" s="316"/>
      <c r="O140" s="316"/>
      <c r="P140" s="316"/>
      <c r="Q140" s="316">
        <f t="shared" si="14"/>
        <v>1</v>
      </c>
      <c r="R140" s="316">
        <f t="shared" si="15"/>
        <v>1</v>
      </c>
      <c r="S140" s="319">
        <f>200+MIN(H140,300)</f>
        <v>200</v>
      </c>
      <c r="T140" s="320"/>
      <c r="U140" s="209">
        <f>U$3</f>
        <v>2</v>
      </c>
      <c r="V140" s="109">
        <f t="shared" si="21"/>
        <v>0</v>
      </c>
      <c r="W140" s="244">
        <f>(C140+50*MIN(H140,300))*F140*R140</f>
        <v>0</v>
      </c>
    </row>
    <row r="141" spans="1:23" ht="12.75">
      <c r="A141" s="241" t="s">
        <v>272</v>
      </c>
      <c r="B141" s="109">
        <v>3</v>
      </c>
      <c r="C141" s="206">
        <v>12000</v>
      </c>
      <c r="D141" s="206"/>
      <c r="E141" s="206">
        <v>10</v>
      </c>
      <c r="F141" s="207"/>
      <c r="G141" s="204" t="s">
        <v>466</v>
      </c>
      <c r="H141" s="202">
        <v>0</v>
      </c>
      <c r="I141" s="337" t="s">
        <v>891</v>
      </c>
      <c r="J141" s="208" t="s">
        <v>273</v>
      </c>
      <c r="K141" s="333" t="s">
        <v>467</v>
      </c>
      <c r="L141" s="316"/>
      <c r="M141" s="316"/>
      <c r="N141" s="316"/>
      <c r="O141" s="316"/>
      <c r="P141" s="316"/>
      <c r="Q141" s="316">
        <f t="shared" si="14"/>
        <v>1</v>
      </c>
      <c r="R141" s="316">
        <f t="shared" si="15"/>
        <v>1</v>
      </c>
      <c r="S141" s="319">
        <f>200+MIN(H141,300)</f>
        <v>200</v>
      </c>
      <c r="T141" s="320"/>
      <c r="U141" s="209">
        <f>U$3</f>
        <v>2</v>
      </c>
      <c r="V141" s="109">
        <f t="shared" si="21"/>
        <v>0</v>
      </c>
      <c r="W141" s="244">
        <f>(C141+50*MIN(H141,300))*F141*R141</f>
        <v>0</v>
      </c>
    </row>
    <row r="142" spans="1:23" ht="12.75">
      <c r="A142" s="241" t="s">
        <v>274</v>
      </c>
      <c r="B142" s="109">
        <v>3</v>
      </c>
      <c r="C142" s="206">
        <v>13000</v>
      </c>
      <c r="D142" s="206"/>
      <c r="E142" s="206">
        <v>10</v>
      </c>
      <c r="F142" s="207"/>
      <c r="G142" s="204" t="s">
        <v>466</v>
      </c>
      <c r="H142" s="202">
        <v>0</v>
      </c>
      <c r="I142" s="337" t="s">
        <v>891</v>
      </c>
      <c r="J142" s="208" t="s">
        <v>273</v>
      </c>
      <c r="K142" s="333" t="s">
        <v>467</v>
      </c>
      <c r="L142" s="316"/>
      <c r="M142" s="316"/>
      <c r="N142" s="316"/>
      <c r="O142" s="316"/>
      <c r="P142" s="316"/>
      <c r="Q142" s="316">
        <f t="shared" si="14"/>
        <v>1</v>
      </c>
      <c r="R142" s="316">
        <f t="shared" si="15"/>
        <v>1</v>
      </c>
      <c r="S142" s="319">
        <f>200+MIN(H142,300)</f>
        <v>200</v>
      </c>
      <c r="T142" s="320"/>
      <c r="U142" s="209">
        <f>U$3</f>
        <v>2</v>
      </c>
      <c r="V142" s="109">
        <f t="shared" si="21"/>
        <v>0</v>
      </c>
      <c r="W142" s="244">
        <f>(C142+50*MIN(H142,300))*F142*R142</f>
        <v>0</v>
      </c>
    </row>
    <row r="143" spans="1:23" ht="12.75">
      <c r="A143" s="241" t="s">
        <v>275</v>
      </c>
      <c r="B143" s="109">
        <v>4</v>
      </c>
      <c r="C143" s="206">
        <v>2000</v>
      </c>
      <c r="D143" s="206"/>
      <c r="E143" s="206"/>
      <c r="F143" s="207"/>
      <c r="G143" s="219"/>
      <c r="H143" s="158"/>
      <c r="I143" s="324"/>
      <c r="J143" s="158"/>
      <c r="K143" s="324"/>
      <c r="L143" s="213"/>
      <c r="M143" s="213"/>
      <c r="N143" s="213"/>
      <c r="O143" s="213"/>
      <c r="P143" s="213"/>
      <c r="Q143" s="213">
        <f t="shared" si="14"/>
        <v>1</v>
      </c>
      <c r="R143" s="213">
        <f t="shared" si="15"/>
        <v>1</v>
      </c>
      <c r="S143" s="19"/>
      <c r="T143" s="214"/>
      <c r="U143" s="209">
        <f>U$3</f>
        <v>2</v>
      </c>
      <c r="V143" s="109">
        <f t="shared" si="21"/>
        <v>0</v>
      </c>
      <c r="W143" s="244">
        <f aca="true" t="shared" si="23" ref="W143:W152">C143*F143*R143</f>
        <v>0</v>
      </c>
    </row>
    <row r="144" spans="1:23" ht="12.75">
      <c r="A144" s="241" t="s">
        <v>278</v>
      </c>
      <c r="B144" s="109">
        <v>5</v>
      </c>
      <c r="C144" s="206">
        <v>1000</v>
      </c>
      <c r="D144" s="206"/>
      <c r="E144" s="206"/>
      <c r="F144" s="207"/>
      <c r="G144" s="219" t="s">
        <v>279</v>
      </c>
      <c r="H144" s="158"/>
      <c r="I144" s="324"/>
      <c r="J144" s="158"/>
      <c r="K144" s="324"/>
      <c r="L144" s="213"/>
      <c r="M144" s="213"/>
      <c r="N144" s="213"/>
      <c r="O144" s="213"/>
      <c r="P144" s="213"/>
      <c r="Q144" s="213">
        <f t="shared" si="14"/>
        <v>1</v>
      </c>
      <c r="R144" s="213">
        <f t="shared" si="15"/>
        <v>1</v>
      </c>
      <c r="S144" s="19"/>
      <c r="T144" s="214"/>
      <c r="U144" s="209">
        <v>1</v>
      </c>
      <c r="V144" s="109">
        <f t="shared" si="21"/>
        <v>0</v>
      </c>
      <c r="W144" s="244">
        <f t="shared" si="23"/>
        <v>0</v>
      </c>
    </row>
    <row r="145" spans="1:23" ht="12.75">
      <c r="A145" s="241" t="s">
        <v>280</v>
      </c>
      <c r="B145" s="109">
        <v>12</v>
      </c>
      <c r="C145" s="206">
        <v>5000</v>
      </c>
      <c r="D145" s="206"/>
      <c r="E145" s="206">
        <v>10</v>
      </c>
      <c r="F145" s="207"/>
      <c r="G145" s="219" t="s">
        <v>281</v>
      </c>
      <c r="H145" s="158"/>
      <c r="I145" s="324"/>
      <c r="J145" s="158"/>
      <c r="K145" s="324"/>
      <c r="L145" s="213"/>
      <c r="M145" s="213"/>
      <c r="N145" s="213"/>
      <c r="O145" s="213"/>
      <c r="P145" s="213"/>
      <c r="Q145" s="213">
        <f t="shared" si="14"/>
        <v>1</v>
      </c>
      <c r="R145" s="213">
        <f t="shared" si="15"/>
        <v>1</v>
      </c>
      <c r="S145" s="19"/>
      <c r="T145" s="214"/>
      <c r="U145" s="209">
        <v>1</v>
      </c>
      <c r="V145" s="109">
        <f t="shared" si="21"/>
        <v>0</v>
      </c>
      <c r="W145" s="244">
        <f t="shared" si="23"/>
        <v>0</v>
      </c>
    </row>
    <row r="146" spans="1:23" ht="12.75">
      <c r="A146" s="241" t="s">
        <v>295</v>
      </c>
      <c r="B146" s="109">
        <v>1.5</v>
      </c>
      <c r="C146" s="206">
        <v>2000</v>
      </c>
      <c r="D146" s="206"/>
      <c r="E146" s="206"/>
      <c r="F146" s="207"/>
      <c r="G146" s="219" t="s">
        <v>296</v>
      </c>
      <c r="H146" s="158"/>
      <c r="I146" s="324"/>
      <c r="J146" s="158"/>
      <c r="K146" s="324"/>
      <c r="L146" s="213"/>
      <c r="M146" s="213"/>
      <c r="N146" s="213"/>
      <c r="O146" s="213"/>
      <c r="P146" s="213"/>
      <c r="Q146" s="213">
        <f t="shared" si="14"/>
        <v>1</v>
      </c>
      <c r="R146" s="213">
        <f t="shared" si="15"/>
        <v>1</v>
      </c>
      <c r="S146" s="19"/>
      <c r="T146" s="214"/>
      <c r="U146" s="209">
        <f>U$3</f>
        <v>2</v>
      </c>
      <c r="V146" s="109">
        <f t="shared" si="21"/>
        <v>0</v>
      </c>
      <c r="W146" s="244">
        <f t="shared" si="23"/>
        <v>0</v>
      </c>
    </row>
    <row r="147" spans="1:23" ht="12.75">
      <c r="A147" s="241" t="s">
        <v>319</v>
      </c>
      <c r="B147" s="109">
        <v>1</v>
      </c>
      <c r="C147" s="206">
        <v>200</v>
      </c>
      <c r="D147" s="206"/>
      <c r="E147" s="206"/>
      <c r="F147" s="207"/>
      <c r="G147" s="219" t="s">
        <v>320</v>
      </c>
      <c r="H147" s="158"/>
      <c r="I147" s="324"/>
      <c r="J147" s="158"/>
      <c r="K147" s="324"/>
      <c r="L147" s="213"/>
      <c r="M147" s="213"/>
      <c r="N147" s="213"/>
      <c r="O147" s="213"/>
      <c r="P147" s="213"/>
      <c r="Q147" s="213">
        <f t="shared" si="14"/>
        <v>1</v>
      </c>
      <c r="R147" s="213">
        <f t="shared" si="15"/>
        <v>1</v>
      </c>
      <c r="S147" s="19"/>
      <c r="T147" s="214"/>
      <c r="U147" s="209">
        <v>1</v>
      </c>
      <c r="V147" s="109">
        <f t="shared" si="21"/>
        <v>0</v>
      </c>
      <c r="W147" s="244">
        <f t="shared" si="23"/>
        <v>0</v>
      </c>
    </row>
    <row r="148" spans="1:23" ht="12.75">
      <c r="A148" s="241" t="s">
        <v>336</v>
      </c>
      <c r="B148" s="109">
        <v>10</v>
      </c>
      <c r="C148" s="206">
        <v>2000</v>
      </c>
      <c r="D148" s="206"/>
      <c r="E148" s="206">
        <v>10</v>
      </c>
      <c r="F148" s="207"/>
      <c r="G148" s="219" t="s">
        <v>337</v>
      </c>
      <c r="H148" s="158"/>
      <c r="I148" s="324"/>
      <c r="J148" s="158"/>
      <c r="K148" s="324"/>
      <c r="L148" s="213"/>
      <c r="M148" s="213"/>
      <c r="N148" s="213"/>
      <c r="O148" s="213"/>
      <c r="P148" s="213"/>
      <c r="Q148" s="213">
        <f aca="true" t="shared" si="24" ref="Q148:Q212">IF(D148="H",0.5,IF(D148="L",3,1))</f>
        <v>1</v>
      </c>
      <c r="R148" s="213">
        <f aca="true" t="shared" si="25" ref="R148:R212">IF(D148="H",3,IF(D148="L",0.5,1))</f>
        <v>1</v>
      </c>
      <c r="S148" s="19"/>
      <c r="T148" s="214"/>
      <c r="U148" s="209">
        <v>1</v>
      </c>
      <c r="V148" s="109">
        <f t="shared" si="21"/>
        <v>0</v>
      </c>
      <c r="W148" s="244">
        <f t="shared" si="23"/>
        <v>0</v>
      </c>
    </row>
    <row r="149" spans="1:23" ht="12.75">
      <c r="A149" s="241" t="s">
        <v>338</v>
      </c>
      <c r="B149" s="109">
        <v>50</v>
      </c>
      <c r="C149" s="206">
        <v>5000</v>
      </c>
      <c r="D149" s="206"/>
      <c r="E149" s="206">
        <v>10</v>
      </c>
      <c r="F149" s="207"/>
      <c r="G149" s="219" t="s">
        <v>339</v>
      </c>
      <c r="H149" s="158"/>
      <c r="I149" s="324"/>
      <c r="J149" s="158"/>
      <c r="K149" s="324"/>
      <c r="L149" s="213"/>
      <c r="M149" s="213"/>
      <c r="N149" s="213"/>
      <c r="O149" s="213"/>
      <c r="P149" s="213"/>
      <c r="Q149" s="213">
        <f t="shared" si="24"/>
        <v>1</v>
      </c>
      <c r="R149" s="213">
        <f t="shared" si="25"/>
        <v>1</v>
      </c>
      <c r="S149" s="19"/>
      <c r="T149" s="214"/>
      <c r="U149" s="209">
        <v>1</v>
      </c>
      <c r="V149" s="109">
        <f t="shared" si="21"/>
        <v>0</v>
      </c>
      <c r="W149" s="244">
        <f t="shared" si="23"/>
        <v>0</v>
      </c>
    </row>
    <row r="150" spans="1:23" ht="12.75">
      <c r="A150" s="241" t="s">
        <v>340</v>
      </c>
      <c r="B150" s="109">
        <v>100</v>
      </c>
      <c r="C150" s="206">
        <v>10000</v>
      </c>
      <c r="D150" s="206"/>
      <c r="E150" s="206">
        <v>10</v>
      </c>
      <c r="F150" s="207"/>
      <c r="G150" s="219" t="s">
        <v>341</v>
      </c>
      <c r="H150" s="158"/>
      <c r="I150" s="324"/>
      <c r="J150" s="158"/>
      <c r="K150" s="324"/>
      <c r="L150" s="213"/>
      <c r="M150" s="213"/>
      <c r="N150" s="213"/>
      <c r="O150" s="213"/>
      <c r="P150" s="213"/>
      <c r="Q150" s="213">
        <f t="shared" si="24"/>
        <v>1</v>
      </c>
      <c r="R150" s="213">
        <f t="shared" si="25"/>
        <v>1</v>
      </c>
      <c r="S150" s="19"/>
      <c r="T150" s="214"/>
      <c r="U150" s="209">
        <v>1</v>
      </c>
      <c r="V150" s="109">
        <f t="shared" si="21"/>
        <v>0</v>
      </c>
      <c r="W150" s="244">
        <f t="shared" si="23"/>
        <v>0</v>
      </c>
    </row>
    <row r="151" spans="1:23" ht="12.75">
      <c r="A151" s="241" t="s">
        <v>342</v>
      </c>
      <c r="B151" s="109">
        <v>200</v>
      </c>
      <c r="C151" s="206">
        <v>20000</v>
      </c>
      <c r="D151" s="206"/>
      <c r="E151" s="206">
        <v>10</v>
      </c>
      <c r="F151" s="207"/>
      <c r="G151" s="219" t="s">
        <v>343</v>
      </c>
      <c r="H151" s="158"/>
      <c r="I151" s="324"/>
      <c r="J151" s="158"/>
      <c r="K151" s="324"/>
      <c r="L151" s="213"/>
      <c r="M151" s="213"/>
      <c r="N151" s="213"/>
      <c r="O151" s="213"/>
      <c r="P151" s="213"/>
      <c r="Q151" s="213">
        <f t="shared" si="24"/>
        <v>1</v>
      </c>
      <c r="R151" s="213">
        <f t="shared" si="25"/>
        <v>1</v>
      </c>
      <c r="S151" s="19"/>
      <c r="T151" s="214"/>
      <c r="U151" s="209">
        <v>1</v>
      </c>
      <c r="V151" s="109">
        <f t="shared" si="21"/>
        <v>0</v>
      </c>
      <c r="W151" s="244">
        <f t="shared" si="23"/>
        <v>0</v>
      </c>
    </row>
    <row r="152" spans="1:23" ht="12.75">
      <c r="A152" s="242" t="s">
        <v>379</v>
      </c>
      <c r="B152" s="215">
        <v>2</v>
      </c>
      <c r="C152" s="216">
        <v>6000</v>
      </c>
      <c r="D152" s="216"/>
      <c r="E152" s="216"/>
      <c r="F152" s="217"/>
      <c r="G152" s="220" t="s">
        <v>380</v>
      </c>
      <c r="H152" s="221"/>
      <c r="I152" s="325"/>
      <c r="J152" s="221"/>
      <c r="K152" s="325"/>
      <c r="L152" s="222"/>
      <c r="M152" s="222"/>
      <c r="N152" s="222"/>
      <c r="O152" s="222"/>
      <c r="P152" s="222"/>
      <c r="Q152" s="222">
        <f t="shared" si="24"/>
        <v>1</v>
      </c>
      <c r="R152" s="222">
        <f t="shared" si="25"/>
        <v>1</v>
      </c>
      <c r="S152" s="237"/>
      <c r="T152" s="223"/>
      <c r="U152" s="218">
        <f>U$3</f>
        <v>2</v>
      </c>
      <c r="V152" s="215">
        <f t="shared" si="21"/>
        <v>0</v>
      </c>
      <c r="W152" s="245">
        <f t="shared" si="23"/>
        <v>0</v>
      </c>
    </row>
    <row r="153" spans="1:23" s="203" customFormat="1" ht="12.75">
      <c r="A153" s="260" t="s">
        <v>460</v>
      </c>
      <c r="B153" s="378" t="s">
        <v>21</v>
      </c>
      <c r="C153" s="379" t="s">
        <v>148</v>
      </c>
      <c r="D153" s="379" t="s">
        <v>461</v>
      </c>
      <c r="E153" s="379" t="s">
        <v>149</v>
      </c>
      <c r="F153" s="276">
        <f>IF(SUM(F154:F157)&gt;0,"-","")</f>
      </c>
      <c r="G153" s="277" t="s">
        <v>141</v>
      </c>
      <c r="H153" s="246"/>
      <c r="I153" s="331"/>
      <c r="J153" s="246"/>
      <c r="K153" s="331"/>
      <c r="L153" s="247"/>
      <c r="M153" s="247"/>
      <c r="N153" s="247"/>
      <c r="O153" s="247"/>
      <c r="P153" s="247"/>
      <c r="Q153" s="236">
        <f t="shared" si="24"/>
        <v>1</v>
      </c>
      <c r="R153" s="236">
        <f t="shared" si="25"/>
        <v>1</v>
      </c>
      <c r="S153" s="261"/>
      <c r="T153" s="261"/>
      <c r="U153" s="262"/>
      <c r="V153" s="263"/>
      <c r="W153" s="264"/>
    </row>
    <row r="154" spans="1:23" ht="12.75">
      <c r="A154" s="241" t="s">
        <v>175</v>
      </c>
      <c r="B154" s="109">
        <v>0.01</v>
      </c>
      <c r="C154" s="206">
        <v>50</v>
      </c>
      <c r="D154" s="206"/>
      <c r="E154" s="206"/>
      <c r="F154" s="207"/>
      <c r="G154" s="219"/>
      <c r="H154" s="158"/>
      <c r="I154" s="324"/>
      <c r="J154" s="158"/>
      <c r="K154" s="324"/>
      <c r="L154" s="213"/>
      <c r="M154" s="213"/>
      <c r="N154" s="213"/>
      <c r="O154" s="213"/>
      <c r="P154" s="213"/>
      <c r="Q154" s="213">
        <f t="shared" si="24"/>
        <v>1</v>
      </c>
      <c r="R154" s="213">
        <f t="shared" si="25"/>
        <v>1</v>
      </c>
      <c r="S154" s="19"/>
      <c r="T154" s="214"/>
      <c r="U154" s="209">
        <v>1</v>
      </c>
      <c r="V154" s="109">
        <f>B154*F154*U154*Q154</f>
        <v>0</v>
      </c>
      <c r="W154" s="244">
        <f>C154*F154*R154</f>
        <v>0</v>
      </c>
    </row>
    <row r="155" spans="1:23" ht="12.75">
      <c r="A155" s="241" t="s">
        <v>264</v>
      </c>
      <c r="B155" s="109">
        <v>1</v>
      </c>
      <c r="C155" s="206">
        <v>100</v>
      </c>
      <c r="D155" s="206"/>
      <c r="E155" s="206"/>
      <c r="F155" s="207"/>
      <c r="G155" s="219"/>
      <c r="H155" s="158"/>
      <c r="I155" s="324"/>
      <c r="J155" s="158"/>
      <c r="K155" s="324"/>
      <c r="L155" s="213"/>
      <c r="M155" s="213"/>
      <c r="N155" s="213"/>
      <c r="O155" s="213"/>
      <c r="P155" s="213"/>
      <c r="Q155" s="213">
        <f t="shared" si="24"/>
        <v>1</v>
      </c>
      <c r="R155" s="213">
        <f t="shared" si="25"/>
        <v>1</v>
      </c>
      <c r="S155" s="19"/>
      <c r="T155" s="214"/>
      <c r="U155" s="209">
        <v>1</v>
      </c>
      <c r="V155" s="109">
        <f>B155*F155*U155*Q155</f>
        <v>0</v>
      </c>
      <c r="W155" s="244">
        <f>C155*F155*R155</f>
        <v>0</v>
      </c>
    </row>
    <row r="156" spans="1:23" ht="12.75">
      <c r="A156" s="241" t="s">
        <v>265</v>
      </c>
      <c r="B156" s="109">
        <v>4</v>
      </c>
      <c r="C156" s="206">
        <v>2000</v>
      </c>
      <c r="D156" s="206"/>
      <c r="E156" s="206"/>
      <c r="F156" s="207"/>
      <c r="G156" s="219"/>
      <c r="H156" s="158"/>
      <c r="I156" s="324"/>
      <c r="J156" s="158"/>
      <c r="K156" s="324"/>
      <c r="L156" s="213"/>
      <c r="M156" s="213"/>
      <c r="N156" s="213"/>
      <c r="O156" s="213"/>
      <c r="P156" s="213"/>
      <c r="Q156" s="213">
        <f t="shared" si="24"/>
        <v>1</v>
      </c>
      <c r="R156" s="213">
        <f t="shared" si="25"/>
        <v>1</v>
      </c>
      <c r="S156" s="19"/>
      <c r="T156" s="214"/>
      <c r="U156" s="209">
        <v>1</v>
      </c>
      <c r="V156" s="109">
        <f>B156*F156*U156*Q156</f>
        <v>0</v>
      </c>
      <c r="W156" s="244">
        <f>C156*F156*R156</f>
        <v>0</v>
      </c>
    </row>
    <row r="157" spans="1:23" ht="12.75">
      <c r="A157" s="242" t="s">
        <v>266</v>
      </c>
      <c r="B157" s="215">
        <v>200</v>
      </c>
      <c r="C157" s="216">
        <v>200000</v>
      </c>
      <c r="D157" s="216"/>
      <c r="E157" s="216"/>
      <c r="F157" s="217"/>
      <c r="G157" s="220"/>
      <c r="H157" s="221"/>
      <c r="I157" s="325"/>
      <c r="J157" s="221"/>
      <c r="K157" s="325"/>
      <c r="L157" s="222"/>
      <c r="M157" s="222"/>
      <c r="N157" s="222"/>
      <c r="O157" s="222"/>
      <c r="P157" s="222"/>
      <c r="Q157" s="222">
        <f t="shared" si="24"/>
        <v>1</v>
      </c>
      <c r="R157" s="222">
        <f t="shared" si="25"/>
        <v>1</v>
      </c>
      <c r="S157" s="237"/>
      <c r="T157" s="223"/>
      <c r="U157" s="218">
        <v>1</v>
      </c>
      <c r="V157" s="215">
        <f>B157*F157*U157*Q157</f>
        <v>0</v>
      </c>
      <c r="W157" s="245">
        <f>C157*F157*R157</f>
        <v>0</v>
      </c>
    </row>
    <row r="158" spans="1:23" s="203" customFormat="1" ht="12.75">
      <c r="A158" s="260" t="s">
        <v>894</v>
      </c>
      <c r="B158" s="378" t="s">
        <v>21</v>
      </c>
      <c r="C158" s="379" t="s">
        <v>148</v>
      </c>
      <c r="D158" s="379" t="s">
        <v>461</v>
      </c>
      <c r="E158" s="379" t="s">
        <v>149</v>
      </c>
      <c r="F158" s="276">
        <f>IF(SUM(F159:F169)&gt;0,"-","")</f>
      </c>
      <c r="G158" s="277" t="s">
        <v>141</v>
      </c>
      <c r="H158" s="246"/>
      <c r="I158" s="331"/>
      <c r="J158" s="246"/>
      <c r="K158" s="331"/>
      <c r="L158" s="247"/>
      <c r="M158" s="247"/>
      <c r="N158" s="247"/>
      <c r="O158" s="247"/>
      <c r="P158" s="247"/>
      <c r="Q158" s="236">
        <f t="shared" si="24"/>
        <v>1</v>
      </c>
      <c r="R158" s="236">
        <f t="shared" si="25"/>
        <v>1</v>
      </c>
      <c r="S158" s="261"/>
      <c r="T158" s="261"/>
      <c r="U158" s="262"/>
      <c r="V158" s="263"/>
      <c r="W158" s="264"/>
    </row>
    <row r="159" spans="1:23" ht="12.75">
      <c r="A159" s="241" t="s">
        <v>413</v>
      </c>
      <c r="B159" s="109">
        <v>1.5</v>
      </c>
      <c r="C159" s="206">
        <v>20</v>
      </c>
      <c r="D159" s="206"/>
      <c r="E159" s="206"/>
      <c r="F159" s="207"/>
      <c r="G159" s="219"/>
      <c r="H159" s="158"/>
      <c r="I159" s="324"/>
      <c r="J159" s="158"/>
      <c r="K159" s="324"/>
      <c r="L159" s="213"/>
      <c r="M159" s="213"/>
      <c r="N159" s="213"/>
      <c r="O159" s="213"/>
      <c r="P159" s="213"/>
      <c r="Q159" s="213">
        <f t="shared" si="24"/>
        <v>1</v>
      </c>
      <c r="R159" s="213">
        <f t="shared" si="25"/>
        <v>1</v>
      </c>
      <c r="S159" s="19"/>
      <c r="T159" s="214"/>
      <c r="U159" s="209">
        <v>1</v>
      </c>
      <c r="V159" s="109">
        <f aca="true" t="shared" si="26" ref="V159:V169">B159*F159*U159*Q159</f>
        <v>0</v>
      </c>
      <c r="W159" s="244">
        <f aca="true" t="shared" si="27" ref="W159:W169">C159*F159*R159</f>
        <v>0</v>
      </c>
    </row>
    <row r="160" spans="1:23" ht="12.75">
      <c r="A160" s="241" t="s">
        <v>414</v>
      </c>
      <c r="B160" s="109">
        <v>0.5</v>
      </c>
      <c r="C160" s="206">
        <v>10</v>
      </c>
      <c r="D160" s="206"/>
      <c r="E160" s="206"/>
      <c r="F160" s="207"/>
      <c r="G160" s="219"/>
      <c r="H160" s="158"/>
      <c r="I160" s="324"/>
      <c r="J160" s="158"/>
      <c r="K160" s="324"/>
      <c r="L160" s="213"/>
      <c r="M160" s="213"/>
      <c r="N160" s="213"/>
      <c r="O160" s="213"/>
      <c r="P160" s="213"/>
      <c r="Q160" s="213">
        <f t="shared" si="24"/>
        <v>1</v>
      </c>
      <c r="R160" s="213">
        <f t="shared" si="25"/>
        <v>1</v>
      </c>
      <c r="S160" s="19"/>
      <c r="T160" s="214"/>
      <c r="U160" s="209">
        <v>1</v>
      </c>
      <c r="V160" s="109">
        <f t="shared" si="26"/>
        <v>0</v>
      </c>
      <c r="W160" s="244">
        <f t="shared" si="27"/>
        <v>0</v>
      </c>
    </row>
    <row r="161" spans="1:23" ht="12.75">
      <c r="A161" s="241" t="s">
        <v>415</v>
      </c>
      <c r="B161" s="109">
        <v>1</v>
      </c>
      <c r="C161" s="206">
        <v>30</v>
      </c>
      <c r="D161" s="206"/>
      <c r="E161" s="206"/>
      <c r="F161" s="207"/>
      <c r="G161" s="219"/>
      <c r="H161" s="158"/>
      <c r="I161" s="324"/>
      <c r="J161" s="158"/>
      <c r="K161" s="324"/>
      <c r="L161" s="213"/>
      <c r="M161" s="213"/>
      <c r="N161" s="213"/>
      <c r="O161" s="213"/>
      <c r="P161" s="213"/>
      <c r="Q161" s="213">
        <f t="shared" si="24"/>
        <v>1</v>
      </c>
      <c r="R161" s="213">
        <f t="shared" si="25"/>
        <v>1</v>
      </c>
      <c r="S161" s="19"/>
      <c r="T161" s="214"/>
      <c r="U161" s="209">
        <v>1</v>
      </c>
      <c r="V161" s="109">
        <f t="shared" si="26"/>
        <v>0</v>
      </c>
      <c r="W161" s="244">
        <f t="shared" si="27"/>
        <v>0</v>
      </c>
    </row>
    <row r="162" spans="1:23" ht="12.75">
      <c r="A162" s="241" t="s">
        <v>416</v>
      </c>
      <c r="B162" s="109">
        <v>2</v>
      </c>
      <c r="C162" s="206">
        <v>1000</v>
      </c>
      <c r="D162" s="206"/>
      <c r="E162" s="206"/>
      <c r="F162" s="207"/>
      <c r="G162" s="219"/>
      <c r="H162" s="158"/>
      <c r="I162" s="324"/>
      <c r="J162" s="158"/>
      <c r="K162" s="324"/>
      <c r="L162" s="213"/>
      <c r="M162" s="213"/>
      <c r="N162" s="213"/>
      <c r="O162" s="213"/>
      <c r="P162" s="213"/>
      <c r="Q162" s="213">
        <f t="shared" si="24"/>
        <v>1</v>
      </c>
      <c r="R162" s="213">
        <f t="shared" si="25"/>
        <v>1</v>
      </c>
      <c r="S162" s="19"/>
      <c r="T162" s="214"/>
      <c r="U162" s="209">
        <v>1</v>
      </c>
      <c r="V162" s="109">
        <f t="shared" si="26"/>
        <v>0</v>
      </c>
      <c r="W162" s="244">
        <f t="shared" si="27"/>
        <v>0</v>
      </c>
    </row>
    <row r="163" spans="1:23" ht="12.75">
      <c r="A163" s="241" t="s">
        <v>417</v>
      </c>
      <c r="B163" s="109">
        <v>2</v>
      </c>
      <c r="C163" s="206">
        <v>1000</v>
      </c>
      <c r="D163" s="206"/>
      <c r="E163" s="206"/>
      <c r="F163" s="207"/>
      <c r="G163" s="219"/>
      <c r="H163" s="158"/>
      <c r="I163" s="324"/>
      <c r="J163" s="158"/>
      <c r="K163" s="324"/>
      <c r="L163" s="213"/>
      <c r="M163" s="213"/>
      <c r="N163" s="213"/>
      <c r="O163" s="213"/>
      <c r="P163" s="213"/>
      <c r="Q163" s="213">
        <f t="shared" si="24"/>
        <v>1</v>
      </c>
      <c r="R163" s="213">
        <f t="shared" si="25"/>
        <v>1</v>
      </c>
      <c r="S163" s="19"/>
      <c r="T163" s="214"/>
      <c r="U163" s="209">
        <v>1</v>
      </c>
      <c r="V163" s="109">
        <f t="shared" si="26"/>
        <v>0</v>
      </c>
      <c r="W163" s="244">
        <f t="shared" si="27"/>
        <v>0</v>
      </c>
    </row>
    <row r="164" spans="1:23" ht="12.75">
      <c r="A164" s="241" t="s">
        <v>418</v>
      </c>
      <c r="B164" s="109">
        <v>2</v>
      </c>
      <c r="C164" s="206">
        <v>1000</v>
      </c>
      <c r="D164" s="206"/>
      <c r="E164" s="206"/>
      <c r="F164" s="207"/>
      <c r="G164" s="219"/>
      <c r="H164" s="158"/>
      <c r="I164" s="324"/>
      <c r="J164" s="158"/>
      <c r="K164" s="324"/>
      <c r="L164" s="213"/>
      <c r="M164" s="213"/>
      <c r="N164" s="213"/>
      <c r="O164" s="213"/>
      <c r="P164" s="213"/>
      <c r="Q164" s="213">
        <f t="shared" si="24"/>
        <v>1</v>
      </c>
      <c r="R164" s="213">
        <f t="shared" si="25"/>
        <v>1</v>
      </c>
      <c r="S164" s="19"/>
      <c r="T164" s="214"/>
      <c r="U164" s="209">
        <v>1</v>
      </c>
      <c r="V164" s="109">
        <f t="shared" si="26"/>
        <v>0</v>
      </c>
      <c r="W164" s="244">
        <f t="shared" si="27"/>
        <v>0</v>
      </c>
    </row>
    <row r="165" spans="1:23" ht="12.75">
      <c r="A165" s="241" t="s">
        <v>419</v>
      </c>
      <c r="B165" s="109">
        <v>2</v>
      </c>
      <c r="C165" s="206">
        <v>1000</v>
      </c>
      <c r="D165" s="206"/>
      <c r="E165" s="206"/>
      <c r="F165" s="207"/>
      <c r="G165" s="219"/>
      <c r="H165" s="158"/>
      <c r="I165" s="324"/>
      <c r="J165" s="158"/>
      <c r="K165" s="324"/>
      <c r="L165" s="213"/>
      <c r="M165" s="213"/>
      <c r="N165" s="213"/>
      <c r="O165" s="213"/>
      <c r="P165" s="213"/>
      <c r="Q165" s="213">
        <f t="shared" si="24"/>
        <v>1</v>
      </c>
      <c r="R165" s="213">
        <f t="shared" si="25"/>
        <v>1</v>
      </c>
      <c r="S165" s="19"/>
      <c r="T165" s="214"/>
      <c r="U165" s="209">
        <v>1</v>
      </c>
      <c r="V165" s="109">
        <f t="shared" si="26"/>
        <v>0</v>
      </c>
      <c r="W165" s="244">
        <f t="shared" si="27"/>
        <v>0</v>
      </c>
    </row>
    <row r="166" spans="1:23" ht="12.75">
      <c r="A166" s="241" t="s">
        <v>420</v>
      </c>
      <c r="B166" s="109">
        <v>2</v>
      </c>
      <c r="C166" s="206">
        <v>1000</v>
      </c>
      <c r="D166" s="206"/>
      <c r="E166" s="206"/>
      <c r="F166" s="207"/>
      <c r="G166" s="219"/>
      <c r="H166" s="158"/>
      <c r="I166" s="324"/>
      <c r="J166" s="158"/>
      <c r="K166" s="324"/>
      <c r="L166" s="213"/>
      <c r="M166" s="213"/>
      <c r="N166" s="213"/>
      <c r="O166" s="213"/>
      <c r="P166" s="213"/>
      <c r="Q166" s="213">
        <f t="shared" si="24"/>
        <v>1</v>
      </c>
      <c r="R166" s="213">
        <f t="shared" si="25"/>
        <v>1</v>
      </c>
      <c r="S166" s="19"/>
      <c r="T166" s="214"/>
      <c r="U166" s="209">
        <v>1</v>
      </c>
      <c r="V166" s="109">
        <f t="shared" si="26"/>
        <v>0</v>
      </c>
      <c r="W166" s="244">
        <f t="shared" si="27"/>
        <v>0</v>
      </c>
    </row>
    <row r="167" spans="1:23" ht="12.75">
      <c r="A167" s="241" t="s">
        <v>421</v>
      </c>
      <c r="B167" s="109">
        <v>2</v>
      </c>
      <c r="C167" s="206">
        <v>1000</v>
      </c>
      <c r="D167" s="206"/>
      <c r="E167" s="206"/>
      <c r="F167" s="207"/>
      <c r="G167" s="219"/>
      <c r="H167" s="158"/>
      <c r="I167" s="324"/>
      <c r="J167" s="158"/>
      <c r="K167" s="324"/>
      <c r="L167" s="213"/>
      <c r="M167" s="213"/>
      <c r="N167" s="213"/>
      <c r="O167" s="213"/>
      <c r="P167" s="213"/>
      <c r="Q167" s="213">
        <f t="shared" si="24"/>
        <v>1</v>
      </c>
      <c r="R167" s="213">
        <f t="shared" si="25"/>
        <v>1</v>
      </c>
      <c r="S167" s="19"/>
      <c r="T167" s="214"/>
      <c r="U167" s="209">
        <v>1</v>
      </c>
      <c r="V167" s="109">
        <f t="shared" si="26"/>
        <v>0</v>
      </c>
      <c r="W167" s="244">
        <f t="shared" si="27"/>
        <v>0</v>
      </c>
    </row>
    <row r="168" spans="1:23" ht="12.75">
      <c r="A168" s="241" t="s">
        <v>422</v>
      </c>
      <c r="B168" s="109">
        <v>2</v>
      </c>
      <c r="C168" s="206">
        <v>1000</v>
      </c>
      <c r="D168" s="206"/>
      <c r="E168" s="206"/>
      <c r="F168" s="207"/>
      <c r="G168" s="219"/>
      <c r="H168" s="158"/>
      <c r="I168" s="324"/>
      <c r="J168" s="158"/>
      <c r="K168" s="324"/>
      <c r="L168" s="213"/>
      <c r="M168" s="213"/>
      <c r="N168" s="213"/>
      <c r="O168" s="213"/>
      <c r="P168" s="213"/>
      <c r="Q168" s="213">
        <f t="shared" si="24"/>
        <v>1</v>
      </c>
      <c r="R168" s="213">
        <f t="shared" si="25"/>
        <v>1</v>
      </c>
      <c r="S168" s="19"/>
      <c r="T168" s="214"/>
      <c r="U168" s="209">
        <v>1</v>
      </c>
      <c r="V168" s="109">
        <f t="shared" si="26"/>
        <v>0</v>
      </c>
      <c r="W168" s="244">
        <f t="shared" si="27"/>
        <v>0</v>
      </c>
    </row>
    <row r="169" spans="1:23" ht="12.75">
      <c r="A169" s="242" t="s">
        <v>344</v>
      </c>
      <c r="B169" s="215">
        <v>1</v>
      </c>
      <c r="C169" s="216">
        <v>200</v>
      </c>
      <c r="D169" s="216"/>
      <c r="E169" s="216"/>
      <c r="F169" s="217"/>
      <c r="G169" s="220" t="s">
        <v>345</v>
      </c>
      <c r="H169" s="221"/>
      <c r="I169" s="325"/>
      <c r="J169" s="221"/>
      <c r="K169" s="325"/>
      <c r="L169" s="222"/>
      <c r="M169" s="222"/>
      <c r="N169" s="222"/>
      <c r="O169" s="222"/>
      <c r="P169" s="222"/>
      <c r="Q169" s="222">
        <f t="shared" si="24"/>
        <v>1</v>
      </c>
      <c r="R169" s="222">
        <f t="shared" si="25"/>
        <v>1</v>
      </c>
      <c r="S169" s="237"/>
      <c r="T169" s="223"/>
      <c r="U169" s="218">
        <v>1</v>
      </c>
      <c r="V169" s="215">
        <f t="shared" si="26"/>
        <v>0</v>
      </c>
      <c r="W169" s="245">
        <f t="shared" si="27"/>
        <v>0</v>
      </c>
    </row>
    <row r="170" spans="1:23" s="203" customFormat="1" ht="12.75">
      <c r="A170" s="260" t="s">
        <v>455</v>
      </c>
      <c r="B170" s="378" t="s">
        <v>21</v>
      </c>
      <c r="C170" s="379" t="s">
        <v>148</v>
      </c>
      <c r="D170" s="379" t="s">
        <v>461</v>
      </c>
      <c r="E170" s="379" t="s">
        <v>149</v>
      </c>
      <c r="F170" s="276">
        <f>IF(SUM(F171:F220)&gt;0,"-","")</f>
      </c>
      <c r="G170" s="277" t="s">
        <v>141</v>
      </c>
      <c r="H170" s="246"/>
      <c r="I170" s="331"/>
      <c r="J170" s="246"/>
      <c r="K170" s="331"/>
      <c r="L170" s="247"/>
      <c r="M170" s="247"/>
      <c r="N170" s="247"/>
      <c r="O170" s="247"/>
      <c r="P170" s="247"/>
      <c r="Q170" s="236">
        <f t="shared" si="24"/>
        <v>1</v>
      </c>
      <c r="R170" s="236">
        <f t="shared" si="25"/>
        <v>1</v>
      </c>
      <c r="S170" s="261"/>
      <c r="T170" s="261"/>
      <c r="U170" s="262"/>
      <c r="V170" s="263"/>
      <c r="W170" s="264"/>
    </row>
    <row r="171" spans="1:23" ht="12.75">
      <c r="A171" s="241" t="s">
        <v>171</v>
      </c>
      <c r="B171" s="109">
        <v>0.5</v>
      </c>
      <c r="C171" s="206">
        <v>2000</v>
      </c>
      <c r="D171" s="206"/>
      <c r="E171" s="206">
        <v>10</v>
      </c>
      <c r="F171" s="207"/>
      <c r="G171" s="219" t="s">
        <v>172</v>
      </c>
      <c r="H171" s="158"/>
      <c r="I171" s="324"/>
      <c r="J171" s="158"/>
      <c r="K171" s="324"/>
      <c r="L171" s="213"/>
      <c r="M171" s="213"/>
      <c r="N171" s="213"/>
      <c r="O171" s="213"/>
      <c r="P171" s="213"/>
      <c r="Q171" s="213">
        <f t="shared" si="24"/>
        <v>1</v>
      </c>
      <c r="R171" s="213">
        <f t="shared" si="25"/>
        <v>1</v>
      </c>
      <c r="S171" s="19"/>
      <c r="T171" s="214"/>
      <c r="U171" s="209">
        <v>1</v>
      </c>
      <c r="V171" s="109">
        <f aca="true" t="shared" si="28" ref="V171:V210">B171*F171*U171*Q171</f>
        <v>0</v>
      </c>
      <c r="W171" s="244">
        <f aca="true" t="shared" si="29" ref="W171:W210">C171*F171*R171</f>
        <v>0</v>
      </c>
    </row>
    <row r="172" spans="1:23" ht="12.75">
      <c r="A172" s="241" t="s">
        <v>197</v>
      </c>
      <c r="B172" s="109">
        <v>1.5</v>
      </c>
      <c r="C172" s="206">
        <v>100</v>
      </c>
      <c r="D172" s="206"/>
      <c r="E172" s="206"/>
      <c r="F172" s="207"/>
      <c r="G172" s="219" t="s">
        <v>198</v>
      </c>
      <c r="H172" s="158"/>
      <c r="I172" s="324"/>
      <c r="J172" s="158"/>
      <c r="K172" s="324"/>
      <c r="L172" s="213"/>
      <c r="M172" s="213"/>
      <c r="N172" s="213"/>
      <c r="O172" s="213"/>
      <c r="P172" s="213"/>
      <c r="Q172" s="213">
        <f t="shared" si="24"/>
        <v>1</v>
      </c>
      <c r="R172" s="213">
        <f t="shared" si="25"/>
        <v>1</v>
      </c>
      <c r="S172" s="19"/>
      <c r="T172" s="214"/>
      <c r="U172" s="209">
        <v>1</v>
      </c>
      <c r="V172" s="109">
        <f t="shared" si="28"/>
        <v>0</v>
      </c>
      <c r="W172" s="244">
        <f t="shared" si="29"/>
        <v>0</v>
      </c>
    </row>
    <row r="173" spans="1:23" ht="12.75">
      <c r="A173" s="241" t="s">
        <v>885</v>
      </c>
      <c r="B173" s="109">
        <v>0.5</v>
      </c>
      <c r="C173" s="206">
        <v>50</v>
      </c>
      <c r="D173" s="206"/>
      <c r="E173" s="206"/>
      <c r="F173" s="207"/>
      <c r="G173" s="219"/>
      <c r="H173" s="158"/>
      <c r="I173" s="324"/>
      <c r="J173" s="158"/>
      <c r="K173" s="324"/>
      <c r="L173" s="213"/>
      <c r="M173" s="213"/>
      <c r="N173" s="213"/>
      <c r="O173" s="213"/>
      <c r="P173" s="213"/>
      <c r="Q173" s="213">
        <f t="shared" si="24"/>
        <v>1</v>
      </c>
      <c r="R173" s="213">
        <f t="shared" si="25"/>
        <v>1</v>
      </c>
      <c r="S173" s="19"/>
      <c r="T173" s="214"/>
      <c r="U173" s="209">
        <v>1</v>
      </c>
      <c r="V173" s="109">
        <f t="shared" si="28"/>
        <v>0</v>
      </c>
      <c r="W173" s="244">
        <f t="shared" si="29"/>
        <v>0</v>
      </c>
    </row>
    <row r="174" spans="1:23" ht="12.75">
      <c r="A174" s="241" t="s">
        <v>199</v>
      </c>
      <c r="B174" s="109">
        <v>0.5</v>
      </c>
      <c r="C174" s="206">
        <v>20</v>
      </c>
      <c r="D174" s="206"/>
      <c r="E174" s="206"/>
      <c r="F174" s="207"/>
      <c r="G174" s="219" t="s">
        <v>200</v>
      </c>
      <c r="H174" s="158"/>
      <c r="I174" s="324"/>
      <c r="J174" s="158"/>
      <c r="K174" s="324"/>
      <c r="L174" s="213"/>
      <c r="M174" s="213"/>
      <c r="N174" s="213"/>
      <c r="O174" s="213"/>
      <c r="P174" s="213"/>
      <c r="Q174" s="213">
        <f t="shared" si="24"/>
        <v>1</v>
      </c>
      <c r="R174" s="213">
        <f t="shared" si="25"/>
        <v>1</v>
      </c>
      <c r="S174" s="19"/>
      <c r="T174" s="214"/>
      <c r="U174" s="209">
        <v>1</v>
      </c>
      <c r="V174" s="109">
        <f t="shared" si="28"/>
        <v>0</v>
      </c>
      <c r="W174" s="244">
        <f t="shared" si="29"/>
        <v>0</v>
      </c>
    </row>
    <row r="175" spans="1:23" ht="12.75">
      <c r="A175" s="241" t="s">
        <v>201</v>
      </c>
      <c r="B175" s="109">
        <v>2</v>
      </c>
      <c r="C175" s="206">
        <v>350</v>
      </c>
      <c r="D175" s="206"/>
      <c r="E175" s="206"/>
      <c r="F175" s="207"/>
      <c r="G175" s="219" t="s">
        <v>202</v>
      </c>
      <c r="H175" s="158"/>
      <c r="I175" s="324"/>
      <c r="J175" s="158"/>
      <c r="K175" s="324"/>
      <c r="L175" s="213"/>
      <c r="M175" s="213"/>
      <c r="N175" s="213"/>
      <c r="O175" s="213"/>
      <c r="P175" s="213"/>
      <c r="Q175" s="213">
        <f t="shared" si="24"/>
        <v>1</v>
      </c>
      <c r="R175" s="213">
        <f t="shared" si="25"/>
        <v>1</v>
      </c>
      <c r="S175" s="19"/>
      <c r="T175" s="214"/>
      <c r="U175" s="209">
        <v>1</v>
      </c>
      <c r="V175" s="109">
        <f t="shared" si="28"/>
        <v>0</v>
      </c>
      <c r="W175" s="244">
        <f t="shared" si="29"/>
        <v>0</v>
      </c>
    </row>
    <row r="176" spans="1:23" ht="12.75">
      <c r="A176" s="241" t="s">
        <v>205</v>
      </c>
      <c r="B176" s="109">
        <v>3</v>
      </c>
      <c r="C176" s="206">
        <v>500</v>
      </c>
      <c r="D176" s="206"/>
      <c r="E176" s="206"/>
      <c r="F176" s="207"/>
      <c r="G176" s="219"/>
      <c r="H176" s="158"/>
      <c r="I176" s="324"/>
      <c r="J176" s="158"/>
      <c r="K176" s="324"/>
      <c r="L176" s="213"/>
      <c r="M176" s="213"/>
      <c r="N176" s="213"/>
      <c r="O176" s="213"/>
      <c r="P176" s="213"/>
      <c r="Q176" s="213">
        <f t="shared" si="24"/>
        <v>1</v>
      </c>
      <c r="R176" s="213">
        <f t="shared" si="25"/>
        <v>1</v>
      </c>
      <c r="S176" s="19"/>
      <c r="T176" s="214"/>
      <c r="U176" s="209">
        <f>U$3</f>
        <v>2</v>
      </c>
      <c r="V176" s="109">
        <f t="shared" si="28"/>
        <v>0</v>
      </c>
      <c r="W176" s="244">
        <f t="shared" si="29"/>
        <v>0</v>
      </c>
    </row>
    <row r="177" spans="1:23" ht="12.75">
      <c r="A177" s="241" t="s">
        <v>212</v>
      </c>
      <c r="B177" s="109">
        <v>3</v>
      </c>
      <c r="C177" s="206">
        <v>100</v>
      </c>
      <c r="D177" s="206"/>
      <c r="E177" s="206"/>
      <c r="F177" s="207"/>
      <c r="G177" s="219"/>
      <c r="H177" s="158"/>
      <c r="I177" s="324"/>
      <c r="J177" s="158"/>
      <c r="K177" s="324"/>
      <c r="L177" s="213"/>
      <c r="M177" s="213"/>
      <c r="N177" s="213"/>
      <c r="O177" s="213"/>
      <c r="P177" s="213"/>
      <c r="Q177" s="213">
        <f t="shared" si="24"/>
        <v>1</v>
      </c>
      <c r="R177" s="213">
        <f t="shared" si="25"/>
        <v>1</v>
      </c>
      <c r="S177" s="19"/>
      <c r="T177" s="214"/>
      <c r="U177" s="209">
        <v>1</v>
      </c>
      <c r="V177" s="109">
        <f t="shared" si="28"/>
        <v>0</v>
      </c>
      <c r="W177" s="244">
        <f t="shared" si="29"/>
        <v>0</v>
      </c>
    </row>
    <row r="178" spans="1:23" ht="12.75">
      <c r="A178" s="241" t="s">
        <v>219</v>
      </c>
      <c r="B178" s="109">
        <v>0.1</v>
      </c>
      <c r="C178" s="206">
        <v>50</v>
      </c>
      <c r="D178" s="206"/>
      <c r="E178" s="206"/>
      <c r="F178" s="207"/>
      <c r="G178" s="219"/>
      <c r="H178" s="158"/>
      <c r="I178" s="324"/>
      <c r="J178" s="158"/>
      <c r="K178" s="324"/>
      <c r="L178" s="213"/>
      <c r="M178" s="213"/>
      <c r="N178" s="213"/>
      <c r="O178" s="213"/>
      <c r="P178" s="213"/>
      <c r="Q178" s="213">
        <f t="shared" si="24"/>
        <v>1</v>
      </c>
      <c r="R178" s="213">
        <f t="shared" si="25"/>
        <v>1</v>
      </c>
      <c r="S178" s="19"/>
      <c r="T178" s="214"/>
      <c r="U178" s="209">
        <v>1</v>
      </c>
      <c r="V178" s="109">
        <f t="shared" si="28"/>
        <v>0</v>
      </c>
      <c r="W178" s="244">
        <f t="shared" si="29"/>
        <v>0</v>
      </c>
    </row>
    <row r="179" spans="1:23" ht="12.75">
      <c r="A179" s="241" t="s">
        <v>236</v>
      </c>
      <c r="B179" s="109">
        <v>0.25</v>
      </c>
      <c r="C179" s="206">
        <v>5</v>
      </c>
      <c r="D179" s="206"/>
      <c r="E179" s="206"/>
      <c r="F179" s="207"/>
      <c r="G179" s="219"/>
      <c r="H179" s="158"/>
      <c r="I179" s="324"/>
      <c r="J179" s="158"/>
      <c r="K179" s="324"/>
      <c r="L179" s="213"/>
      <c r="M179" s="213"/>
      <c r="N179" s="213"/>
      <c r="O179" s="213"/>
      <c r="P179" s="213"/>
      <c r="Q179" s="213">
        <f t="shared" si="24"/>
        <v>1</v>
      </c>
      <c r="R179" s="213">
        <f t="shared" si="25"/>
        <v>1</v>
      </c>
      <c r="S179" s="19"/>
      <c r="T179" s="214"/>
      <c r="U179" s="209">
        <v>1</v>
      </c>
      <c r="V179" s="109">
        <f t="shared" si="28"/>
        <v>0</v>
      </c>
      <c r="W179" s="244">
        <f t="shared" si="29"/>
        <v>0</v>
      </c>
    </row>
    <row r="180" spans="1:23" ht="12.75">
      <c r="A180" s="241" t="s">
        <v>237</v>
      </c>
      <c r="B180" s="109">
        <v>0.1</v>
      </c>
      <c r="C180" s="206">
        <v>10</v>
      </c>
      <c r="D180" s="206"/>
      <c r="E180" s="206"/>
      <c r="F180" s="207"/>
      <c r="G180" s="219" t="s">
        <v>238</v>
      </c>
      <c r="H180" s="158"/>
      <c r="I180" s="324"/>
      <c r="J180" s="158"/>
      <c r="K180" s="324"/>
      <c r="L180" s="213"/>
      <c r="M180" s="213"/>
      <c r="N180" s="213"/>
      <c r="O180" s="213"/>
      <c r="P180" s="213"/>
      <c r="Q180" s="213">
        <f t="shared" si="24"/>
        <v>1</v>
      </c>
      <c r="R180" s="213">
        <f t="shared" si="25"/>
        <v>1</v>
      </c>
      <c r="S180" s="19"/>
      <c r="T180" s="214"/>
      <c r="U180" s="209">
        <v>1</v>
      </c>
      <c r="V180" s="109">
        <f t="shared" si="28"/>
        <v>0</v>
      </c>
      <c r="W180" s="244">
        <f t="shared" si="29"/>
        <v>0</v>
      </c>
    </row>
    <row r="181" spans="1:23" ht="12.75">
      <c r="A181" s="241" t="s">
        <v>246</v>
      </c>
      <c r="B181" s="109">
        <v>1</v>
      </c>
      <c r="C181" s="206">
        <v>100</v>
      </c>
      <c r="D181" s="206"/>
      <c r="E181" s="206"/>
      <c r="F181" s="207"/>
      <c r="G181" s="219"/>
      <c r="H181" s="158"/>
      <c r="I181" s="324"/>
      <c r="J181" s="158"/>
      <c r="K181" s="324"/>
      <c r="L181" s="213"/>
      <c r="M181" s="213"/>
      <c r="N181" s="213"/>
      <c r="O181" s="213"/>
      <c r="P181" s="213"/>
      <c r="Q181" s="213">
        <f t="shared" si="24"/>
        <v>1</v>
      </c>
      <c r="R181" s="213">
        <f t="shared" si="25"/>
        <v>1</v>
      </c>
      <c r="S181" s="19"/>
      <c r="T181" s="214"/>
      <c r="U181" s="209">
        <v>1</v>
      </c>
      <c r="V181" s="109">
        <f t="shared" si="28"/>
        <v>0</v>
      </c>
      <c r="W181" s="244">
        <f t="shared" si="29"/>
        <v>0</v>
      </c>
    </row>
    <row r="182" spans="1:23" ht="12.75">
      <c r="A182" s="241" t="s">
        <v>468</v>
      </c>
      <c r="B182" s="109">
        <v>0.01</v>
      </c>
      <c r="C182" s="206">
        <v>100</v>
      </c>
      <c r="D182" s="206"/>
      <c r="E182" s="206"/>
      <c r="F182" s="207"/>
      <c r="G182" s="219"/>
      <c r="H182" s="158"/>
      <c r="I182" s="324"/>
      <c r="J182" s="158"/>
      <c r="K182" s="324"/>
      <c r="L182" s="213"/>
      <c r="M182" s="213"/>
      <c r="N182" s="213"/>
      <c r="O182" s="213"/>
      <c r="P182" s="213"/>
      <c r="Q182" s="213">
        <f>IF(D182="H",0.5,IF(D182="L",3,1))</f>
        <v>1</v>
      </c>
      <c r="R182" s="213">
        <f>IF(D182="H",3,IF(D182="L",0.5,1))</f>
        <v>1</v>
      </c>
      <c r="S182" s="19"/>
      <c r="T182" s="214"/>
      <c r="U182" s="209">
        <v>1</v>
      </c>
      <c r="V182" s="109">
        <f>B182*F182*U182*Q182</f>
        <v>0</v>
      </c>
      <c r="W182" s="244">
        <f>C182*F182*R182</f>
        <v>0</v>
      </c>
    </row>
    <row r="183" spans="1:23" ht="12.75">
      <c r="A183" s="241" t="s">
        <v>257</v>
      </c>
      <c r="B183" s="109">
        <v>0.25</v>
      </c>
      <c r="C183" s="206">
        <v>20</v>
      </c>
      <c r="D183" s="206"/>
      <c r="E183" s="206"/>
      <c r="F183" s="207"/>
      <c r="G183" s="219" t="s">
        <v>258</v>
      </c>
      <c r="H183" s="158"/>
      <c r="I183" s="324"/>
      <c r="J183" s="158"/>
      <c r="K183" s="324"/>
      <c r="L183" s="213"/>
      <c r="M183" s="213"/>
      <c r="N183" s="213"/>
      <c r="O183" s="213"/>
      <c r="P183" s="213"/>
      <c r="Q183" s="213">
        <f t="shared" si="24"/>
        <v>1</v>
      </c>
      <c r="R183" s="213">
        <f t="shared" si="25"/>
        <v>1</v>
      </c>
      <c r="S183" s="19"/>
      <c r="T183" s="214"/>
      <c r="U183" s="209">
        <v>1</v>
      </c>
      <c r="V183" s="109">
        <f t="shared" si="28"/>
        <v>0</v>
      </c>
      <c r="W183" s="244">
        <f t="shared" si="29"/>
        <v>0</v>
      </c>
    </row>
    <row r="184" spans="1:23" ht="12.75">
      <c r="A184" s="241" t="s">
        <v>259</v>
      </c>
      <c r="B184" s="109">
        <v>2</v>
      </c>
      <c r="C184" s="206">
        <v>7000</v>
      </c>
      <c r="D184" s="206"/>
      <c r="E184" s="206"/>
      <c r="F184" s="207"/>
      <c r="G184" s="219" t="s">
        <v>260</v>
      </c>
      <c r="H184" s="158"/>
      <c r="I184" s="324"/>
      <c r="J184" s="158"/>
      <c r="K184" s="324"/>
      <c r="L184" s="213"/>
      <c r="M184" s="213"/>
      <c r="N184" s="213"/>
      <c r="O184" s="213"/>
      <c r="P184" s="213"/>
      <c r="Q184" s="213">
        <f t="shared" si="24"/>
        <v>1</v>
      </c>
      <c r="R184" s="213">
        <f t="shared" si="25"/>
        <v>1</v>
      </c>
      <c r="S184" s="19"/>
      <c r="T184" s="214"/>
      <c r="U184" s="209">
        <v>1</v>
      </c>
      <c r="V184" s="109">
        <f t="shared" si="28"/>
        <v>0</v>
      </c>
      <c r="W184" s="244">
        <f t="shared" si="29"/>
        <v>0</v>
      </c>
    </row>
    <row r="185" spans="1:23" ht="12.75">
      <c r="A185" s="241" t="s">
        <v>261</v>
      </c>
      <c r="B185" s="109">
        <v>1</v>
      </c>
      <c r="C185" s="206">
        <v>6000</v>
      </c>
      <c r="D185" s="206"/>
      <c r="E185" s="206"/>
      <c r="F185" s="207"/>
      <c r="G185" s="219" t="s">
        <v>262</v>
      </c>
      <c r="H185" s="158"/>
      <c r="I185" s="324"/>
      <c r="J185" s="158"/>
      <c r="K185" s="324"/>
      <c r="L185" s="213"/>
      <c r="M185" s="213"/>
      <c r="N185" s="213"/>
      <c r="O185" s="213"/>
      <c r="P185" s="213"/>
      <c r="Q185" s="213">
        <f t="shared" si="24"/>
        <v>1</v>
      </c>
      <c r="R185" s="213">
        <f t="shared" si="25"/>
        <v>1</v>
      </c>
      <c r="S185" s="19"/>
      <c r="T185" s="214"/>
      <c r="U185" s="209">
        <v>1</v>
      </c>
      <c r="V185" s="109">
        <f t="shared" si="28"/>
        <v>0</v>
      </c>
      <c r="W185" s="244">
        <f t="shared" si="29"/>
        <v>0</v>
      </c>
    </row>
    <row r="186" spans="1:23" ht="12.75">
      <c r="A186" s="241" t="s">
        <v>263</v>
      </c>
      <c r="B186" s="109">
        <v>0.5</v>
      </c>
      <c r="C186" s="206">
        <v>300</v>
      </c>
      <c r="D186" s="206"/>
      <c r="E186" s="206"/>
      <c r="F186" s="207"/>
      <c r="G186" s="219"/>
      <c r="H186" s="158"/>
      <c r="I186" s="324"/>
      <c r="J186" s="158"/>
      <c r="K186" s="324"/>
      <c r="L186" s="213"/>
      <c r="M186" s="213"/>
      <c r="N186" s="213"/>
      <c r="O186" s="213"/>
      <c r="P186" s="213"/>
      <c r="Q186" s="213">
        <f t="shared" si="24"/>
        <v>1</v>
      </c>
      <c r="R186" s="213">
        <f t="shared" si="25"/>
        <v>1</v>
      </c>
      <c r="S186" s="19"/>
      <c r="T186" s="214"/>
      <c r="U186" s="209">
        <v>1</v>
      </c>
      <c r="V186" s="109">
        <f t="shared" si="28"/>
        <v>0</v>
      </c>
      <c r="W186" s="244">
        <f t="shared" si="29"/>
        <v>0</v>
      </c>
    </row>
    <row r="187" spans="1:23" ht="12.75">
      <c r="A187" s="241" t="s">
        <v>267</v>
      </c>
      <c r="B187" s="109">
        <v>0.5</v>
      </c>
      <c r="C187" s="206">
        <v>2000</v>
      </c>
      <c r="D187" s="206"/>
      <c r="E187" s="206">
        <v>10</v>
      </c>
      <c r="F187" s="207"/>
      <c r="G187" s="219"/>
      <c r="H187" s="158"/>
      <c r="I187" s="324"/>
      <c r="J187" s="158"/>
      <c r="K187" s="324"/>
      <c r="L187" s="213"/>
      <c r="M187" s="213"/>
      <c r="N187" s="213"/>
      <c r="O187" s="213"/>
      <c r="P187" s="213"/>
      <c r="Q187" s="213">
        <f t="shared" si="24"/>
        <v>1</v>
      </c>
      <c r="R187" s="213">
        <f t="shared" si="25"/>
        <v>1</v>
      </c>
      <c r="S187" s="19"/>
      <c r="T187" s="214"/>
      <c r="U187" s="209">
        <v>1</v>
      </c>
      <c r="V187" s="109">
        <f t="shared" si="28"/>
        <v>0</v>
      </c>
      <c r="W187" s="244">
        <f t="shared" si="29"/>
        <v>0</v>
      </c>
    </row>
    <row r="188" spans="1:23" ht="12.75">
      <c r="A188" s="241" t="s">
        <v>276</v>
      </c>
      <c r="B188" s="109">
        <v>5</v>
      </c>
      <c r="C188" s="206">
        <v>500</v>
      </c>
      <c r="D188" s="206"/>
      <c r="E188" s="269">
        <v>0.1</v>
      </c>
      <c r="F188" s="207"/>
      <c r="G188" s="219" t="s">
        <v>277</v>
      </c>
      <c r="H188" s="158"/>
      <c r="I188" s="324"/>
      <c r="J188" s="158"/>
      <c r="K188" s="324"/>
      <c r="L188" s="213"/>
      <c r="M188" s="213"/>
      <c r="N188" s="213"/>
      <c r="O188" s="213"/>
      <c r="P188" s="213"/>
      <c r="Q188" s="213">
        <f t="shared" si="24"/>
        <v>1</v>
      </c>
      <c r="R188" s="213">
        <f t="shared" si="25"/>
        <v>1</v>
      </c>
      <c r="S188" s="19"/>
      <c r="T188" s="214"/>
      <c r="U188" s="209">
        <v>1</v>
      </c>
      <c r="V188" s="109">
        <f t="shared" si="28"/>
        <v>0</v>
      </c>
      <c r="W188" s="244">
        <f t="shared" si="29"/>
        <v>0</v>
      </c>
    </row>
    <row r="189" spans="1:23" ht="12.75">
      <c r="A189" s="241" t="s">
        <v>282</v>
      </c>
      <c r="B189" s="109">
        <v>0.5</v>
      </c>
      <c r="C189" s="206">
        <v>3000</v>
      </c>
      <c r="D189" s="206"/>
      <c r="E189" s="206">
        <v>10</v>
      </c>
      <c r="F189" s="207"/>
      <c r="G189" s="219"/>
      <c r="H189" s="158"/>
      <c r="I189" s="324"/>
      <c r="J189" s="158"/>
      <c r="K189" s="324"/>
      <c r="L189" s="213"/>
      <c r="M189" s="213"/>
      <c r="N189" s="213"/>
      <c r="O189" s="213"/>
      <c r="P189" s="213"/>
      <c r="Q189" s="213">
        <f t="shared" si="24"/>
        <v>1</v>
      </c>
      <c r="R189" s="213">
        <f t="shared" si="25"/>
        <v>1</v>
      </c>
      <c r="S189" s="19"/>
      <c r="T189" s="214"/>
      <c r="U189" s="209">
        <v>1</v>
      </c>
      <c r="V189" s="109">
        <f t="shared" si="28"/>
        <v>0</v>
      </c>
      <c r="W189" s="244">
        <f t="shared" si="29"/>
        <v>0</v>
      </c>
    </row>
    <row r="190" spans="1:23" ht="12.75">
      <c r="A190" s="241" t="s">
        <v>283</v>
      </c>
      <c r="B190" s="109">
        <v>0.5</v>
      </c>
      <c r="C190" s="206">
        <v>5000</v>
      </c>
      <c r="D190" s="206"/>
      <c r="E190" s="206">
        <v>240</v>
      </c>
      <c r="F190" s="207"/>
      <c r="G190" s="219" t="s">
        <v>284</v>
      </c>
      <c r="H190" s="158"/>
      <c r="I190" s="324"/>
      <c r="J190" s="158"/>
      <c r="K190" s="324"/>
      <c r="L190" s="213"/>
      <c r="M190" s="213"/>
      <c r="N190" s="213"/>
      <c r="O190" s="213"/>
      <c r="P190" s="213"/>
      <c r="Q190" s="213">
        <f t="shared" si="24"/>
        <v>1</v>
      </c>
      <c r="R190" s="213">
        <f t="shared" si="25"/>
        <v>1</v>
      </c>
      <c r="S190" s="19"/>
      <c r="T190" s="214"/>
      <c r="U190" s="209">
        <v>1</v>
      </c>
      <c r="V190" s="109">
        <f t="shared" si="28"/>
        <v>0</v>
      </c>
      <c r="W190" s="244">
        <f t="shared" si="29"/>
        <v>0</v>
      </c>
    </row>
    <row r="191" spans="1:23" ht="12.75">
      <c r="A191" s="241" t="s">
        <v>285</v>
      </c>
      <c r="B191" s="109">
        <v>0.1</v>
      </c>
      <c r="C191" s="206">
        <v>50</v>
      </c>
      <c r="D191" s="206"/>
      <c r="E191" s="206"/>
      <c r="F191" s="207"/>
      <c r="G191" s="219"/>
      <c r="H191" s="158"/>
      <c r="I191" s="324"/>
      <c r="J191" s="158"/>
      <c r="K191" s="324"/>
      <c r="L191" s="213"/>
      <c r="M191" s="213"/>
      <c r="N191" s="213"/>
      <c r="O191" s="213"/>
      <c r="P191" s="213"/>
      <c r="Q191" s="213">
        <f t="shared" si="24"/>
        <v>1</v>
      </c>
      <c r="R191" s="213">
        <f t="shared" si="25"/>
        <v>1</v>
      </c>
      <c r="S191" s="19"/>
      <c r="T191" s="214"/>
      <c r="U191" s="209">
        <v>1</v>
      </c>
      <c r="V191" s="109">
        <f t="shared" si="28"/>
        <v>0</v>
      </c>
      <c r="W191" s="244">
        <f t="shared" si="29"/>
        <v>0</v>
      </c>
    </row>
    <row r="192" spans="1:23" ht="12.75">
      <c r="A192" s="241" t="s">
        <v>286</v>
      </c>
      <c r="B192" s="109">
        <v>1</v>
      </c>
      <c r="C192" s="206">
        <v>50</v>
      </c>
      <c r="D192" s="206"/>
      <c r="E192" s="206"/>
      <c r="F192" s="207"/>
      <c r="G192" s="219"/>
      <c r="H192" s="158"/>
      <c r="I192" s="324"/>
      <c r="J192" s="158"/>
      <c r="K192" s="324"/>
      <c r="L192" s="213"/>
      <c r="M192" s="213"/>
      <c r="N192" s="213"/>
      <c r="O192" s="213"/>
      <c r="P192" s="213"/>
      <c r="Q192" s="213">
        <f t="shared" si="24"/>
        <v>1</v>
      </c>
      <c r="R192" s="213">
        <f t="shared" si="25"/>
        <v>1</v>
      </c>
      <c r="S192" s="19"/>
      <c r="T192" s="214"/>
      <c r="U192" s="209">
        <v>1</v>
      </c>
      <c r="V192" s="109">
        <f t="shared" si="28"/>
        <v>0</v>
      </c>
      <c r="W192" s="244">
        <f t="shared" si="29"/>
        <v>0</v>
      </c>
    </row>
    <row r="193" spans="1:23" ht="12.75">
      <c r="A193" s="241" t="s">
        <v>287</v>
      </c>
      <c r="B193" s="109">
        <v>4</v>
      </c>
      <c r="C193" s="206">
        <v>400</v>
      </c>
      <c r="D193" s="206"/>
      <c r="E193" s="206"/>
      <c r="F193" s="207"/>
      <c r="G193" s="219"/>
      <c r="H193" s="158"/>
      <c r="I193" s="324"/>
      <c r="J193" s="158"/>
      <c r="K193" s="324"/>
      <c r="L193" s="213"/>
      <c r="M193" s="213"/>
      <c r="N193" s="213"/>
      <c r="O193" s="213"/>
      <c r="P193" s="213"/>
      <c r="Q193" s="213">
        <f t="shared" si="24"/>
        <v>1</v>
      </c>
      <c r="R193" s="213">
        <f t="shared" si="25"/>
        <v>1</v>
      </c>
      <c r="S193" s="19"/>
      <c r="T193" s="214"/>
      <c r="U193" s="209">
        <v>1</v>
      </c>
      <c r="V193" s="109">
        <f t="shared" si="28"/>
        <v>0</v>
      </c>
      <c r="W193" s="244">
        <f t="shared" si="29"/>
        <v>0</v>
      </c>
    </row>
    <row r="194" spans="1:23" ht="12.75">
      <c r="A194" s="241" t="s">
        <v>288</v>
      </c>
      <c r="B194" s="109">
        <v>1</v>
      </c>
      <c r="C194" s="206">
        <v>200</v>
      </c>
      <c r="D194" s="206"/>
      <c r="E194" s="206"/>
      <c r="F194" s="207"/>
      <c r="G194" s="219"/>
      <c r="H194" s="158"/>
      <c r="I194" s="324"/>
      <c r="J194" s="158"/>
      <c r="K194" s="324"/>
      <c r="L194" s="213"/>
      <c r="M194" s="213"/>
      <c r="N194" s="213"/>
      <c r="O194" s="213"/>
      <c r="P194" s="213"/>
      <c r="Q194" s="213">
        <f t="shared" si="24"/>
        <v>1</v>
      </c>
      <c r="R194" s="213">
        <f t="shared" si="25"/>
        <v>1</v>
      </c>
      <c r="S194" s="19"/>
      <c r="T194" s="214"/>
      <c r="U194" s="209">
        <v>1</v>
      </c>
      <c r="V194" s="109">
        <f t="shared" si="28"/>
        <v>0</v>
      </c>
      <c r="W194" s="244">
        <f t="shared" si="29"/>
        <v>0</v>
      </c>
    </row>
    <row r="195" spans="1:23" ht="12.75">
      <c r="A195" s="241" t="s">
        <v>289</v>
      </c>
      <c r="B195" s="109">
        <v>0.5</v>
      </c>
      <c r="C195" s="206">
        <v>100</v>
      </c>
      <c r="D195" s="206"/>
      <c r="E195" s="206"/>
      <c r="F195" s="207"/>
      <c r="G195" s="219"/>
      <c r="H195" s="158"/>
      <c r="I195" s="324"/>
      <c r="J195" s="158"/>
      <c r="K195" s="324"/>
      <c r="L195" s="213"/>
      <c r="M195" s="213"/>
      <c r="N195" s="213"/>
      <c r="O195" s="213"/>
      <c r="P195" s="213"/>
      <c r="Q195" s="213">
        <f t="shared" si="24"/>
        <v>1</v>
      </c>
      <c r="R195" s="213">
        <f t="shared" si="25"/>
        <v>1</v>
      </c>
      <c r="S195" s="19"/>
      <c r="T195" s="214"/>
      <c r="U195" s="209">
        <v>1</v>
      </c>
      <c r="V195" s="109">
        <f t="shared" si="28"/>
        <v>0</v>
      </c>
      <c r="W195" s="244">
        <f t="shared" si="29"/>
        <v>0</v>
      </c>
    </row>
    <row r="196" spans="1:23" ht="12.75">
      <c r="A196" s="241" t="s">
        <v>290</v>
      </c>
      <c r="B196" s="109">
        <v>1</v>
      </c>
      <c r="C196" s="206">
        <v>500</v>
      </c>
      <c r="D196" s="206"/>
      <c r="E196" s="206"/>
      <c r="F196" s="207"/>
      <c r="G196" s="219"/>
      <c r="H196" s="158"/>
      <c r="I196" s="324"/>
      <c r="J196" s="158"/>
      <c r="K196" s="324"/>
      <c r="L196" s="213"/>
      <c r="M196" s="213"/>
      <c r="N196" s="213"/>
      <c r="O196" s="213"/>
      <c r="P196" s="213"/>
      <c r="Q196" s="213">
        <f t="shared" si="24"/>
        <v>1</v>
      </c>
      <c r="R196" s="213">
        <f t="shared" si="25"/>
        <v>1</v>
      </c>
      <c r="S196" s="19"/>
      <c r="T196" s="214"/>
      <c r="U196" s="209">
        <v>1</v>
      </c>
      <c r="V196" s="109">
        <f t="shared" si="28"/>
        <v>0</v>
      </c>
      <c r="W196" s="244">
        <f t="shared" si="29"/>
        <v>0</v>
      </c>
    </row>
    <row r="197" spans="1:23" ht="12.75">
      <c r="A197" s="241" t="s">
        <v>291</v>
      </c>
      <c r="B197" s="109">
        <v>0.5</v>
      </c>
      <c r="C197" s="206">
        <v>500</v>
      </c>
      <c r="D197" s="206"/>
      <c r="E197" s="206">
        <f>24*30</f>
        <v>720</v>
      </c>
      <c r="F197" s="207"/>
      <c r="G197" s="219" t="s">
        <v>292</v>
      </c>
      <c r="H197" s="158"/>
      <c r="I197" s="324"/>
      <c r="J197" s="158"/>
      <c r="K197" s="324"/>
      <c r="L197" s="213"/>
      <c r="M197" s="213"/>
      <c r="N197" s="213"/>
      <c r="O197" s="213"/>
      <c r="P197" s="213"/>
      <c r="Q197" s="213">
        <f t="shared" si="24"/>
        <v>1</v>
      </c>
      <c r="R197" s="213">
        <f t="shared" si="25"/>
        <v>1</v>
      </c>
      <c r="S197" s="19"/>
      <c r="T197" s="214"/>
      <c r="U197" s="209">
        <v>1</v>
      </c>
      <c r="V197" s="109">
        <f t="shared" si="28"/>
        <v>0</v>
      </c>
      <c r="W197" s="244">
        <f t="shared" si="29"/>
        <v>0</v>
      </c>
    </row>
    <row r="198" spans="1:23" ht="12.75">
      <c r="A198" s="241" t="s">
        <v>308</v>
      </c>
      <c r="B198" s="109">
        <v>0.25</v>
      </c>
      <c r="C198" s="206">
        <v>400</v>
      </c>
      <c r="D198" s="206"/>
      <c r="E198" s="206">
        <v>720</v>
      </c>
      <c r="F198" s="207"/>
      <c r="G198" s="219" t="s">
        <v>309</v>
      </c>
      <c r="H198" s="158"/>
      <c r="I198" s="324"/>
      <c r="J198" s="158"/>
      <c r="K198" s="324"/>
      <c r="L198" s="213"/>
      <c r="M198" s="213"/>
      <c r="N198" s="213"/>
      <c r="O198" s="213"/>
      <c r="P198" s="213"/>
      <c r="Q198" s="213">
        <f t="shared" si="24"/>
        <v>1</v>
      </c>
      <c r="R198" s="213">
        <f t="shared" si="25"/>
        <v>1</v>
      </c>
      <c r="S198" s="19"/>
      <c r="T198" s="214"/>
      <c r="U198" s="209">
        <v>1</v>
      </c>
      <c r="V198" s="109">
        <f t="shared" si="28"/>
        <v>0</v>
      </c>
      <c r="W198" s="244">
        <f t="shared" si="29"/>
        <v>0</v>
      </c>
    </row>
    <row r="199" spans="1:23" ht="12.75">
      <c r="A199" s="241" t="s">
        <v>310</v>
      </c>
      <c r="B199" s="109">
        <v>0.25</v>
      </c>
      <c r="C199" s="206">
        <v>1000</v>
      </c>
      <c r="D199" s="206"/>
      <c r="E199" s="206">
        <v>720</v>
      </c>
      <c r="F199" s="207"/>
      <c r="G199" s="219" t="s">
        <v>311</v>
      </c>
      <c r="H199" s="158"/>
      <c r="I199" s="324"/>
      <c r="J199" s="158"/>
      <c r="K199" s="324"/>
      <c r="L199" s="213"/>
      <c r="M199" s="213"/>
      <c r="N199" s="213"/>
      <c r="O199" s="213"/>
      <c r="P199" s="213"/>
      <c r="Q199" s="213">
        <f t="shared" si="24"/>
        <v>1</v>
      </c>
      <c r="R199" s="213">
        <f t="shared" si="25"/>
        <v>1</v>
      </c>
      <c r="S199" s="19"/>
      <c r="T199" s="214"/>
      <c r="U199" s="209">
        <v>1</v>
      </c>
      <c r="V199" s="109">
        <f t="shared" si="28"/>
        <v>0</v>
      </c>
      <c r="W199" s="244">
        <f t="shared" si="29"/>
        <v>0</v>
      </c>
    </row>
    <row r="200" spans="1:23" ht="12.75">
      <c r="A200" s="241" t="s">
        <v>312</v>
      </c>
      <c r="B200" s="109">
        <v>0.25</v>
      </c>
      <c r="C200" s="206">
        <v>10</v>
      </c>
      <c r="D200" s="206"/>
      <c r="E200" s="206"/>
      <c r="F200" s="207"/>
      <c r="G200" s="219" t="s">
        <v>313</v>
      </c>
      <c r="H200" s="158"/>
      <c r="I200" s="324"/>
      <c r="J200" s="158"/>
      <c r="K200" s="324"/>
      <c r="L200" s="213"/>
      <c r="M200" s="213"/>
      <c r="N200" s="213"/>
      <c r="O200" s="213"/>
      <c r="P200" s="213"/>
      <c r="Q200" s="213">
        <f t="shared" si="24"/>
        <v>1</v>
      </c>
      <c r="R200" s="213">
        <f t="shared" si="25"/>
        <v>1</v>
      </c>
      <c r="S200" s="19"/>
      <c r="T200" s="214"/>
      <c r="U200" s="209">
        <v>1</v>
      </c>
      <c r="V200" s="109">
        <f t="shared" si="28"/>
        <v>0</v>
      </c>
      <c r="W200" s="244">
        <f t="shared" si="29"/>
        <v>0</v>
      </c>
    </row>
    <row r="201" spans="1:23" ht="12.75">
      <c r="A201" s="241" t="s">
        <v>314</v>
      </c>
      <c r="B201" s="109">
        <v>0.5</v>
      </c>
      <c r="C201" s="206">
        <v>20</v>
      </c>
      <c r="D201" s="206"/>
      <c r="E201" s="206"/>
      <c r="F201" s="207"/>
      <c r="G201" s="219" t="s">
        <v>315</v>
      </c>
      <c r="H201" s="158"/>
      <c r="I201" s="324"/>
      <c r="J201" s="158"/>
      <c r="K201" s="324"/>
      <c r="L201" s="213"/>
      <c r="M201" s="213"/>
      <c r="N201" s="213"/>
      <c r="O201" s="213"/>
      <c r="P201" s="213"/>
      <c r="Q201" s="213">
        <f t="shared" si="24"/>
        <v>1</v>
      </c>
      <c r="R201" s="213">
        <f t="shared" si="25"/>
        <v>1</v>
      </c>
      <c r="S201" s="19"/>
      <c r="T201" s="214"/>
      <c r="U201" s="209">
        <v>1</v>
      </c>
      <c r="V201" s="109">
        <f t="shared" si="28"/>
        <v>0</v>
      </c>
      <c r="W201" s="244">
        <f t="shared" si="29"/>
        <v>0</v>
      </c>
    </row>
    <row r="202" spans="1:23" ht="12.75">
      <c r="A202" s="241" t="s">
        <v>316</v>
      </c>
      <c r="B202" s="109">
        <v>1</v>
      </c>
      <c r="C202" s="206">
        <v>40</v>
      </c>
      <c r="D202" s="206"/>
      <c r="E202" s="206"/>
      <c r="F202" s="207"/>
      <c r="G202" s="219" t="s">
        <v>317</v>
      </c>
      <c r="H202" s="158"/>
      <c r="I202" s="324"/>
      <c r="J202" s="158"/>
      <c r="K202" s="324"/>
      <c r="L202" s="213"/>
      <c r="M202" s="213"/>
      <c r="N202" s="213"/>
      <c r="O202" s="213"/>
      <c r="P202" s="213"/>
      <c r="Q202" s="213">
        <f t="shared" si="24"/>
        <v>1</v>
      </c>
      <c r="R202" s="213">
        <f t="shared" si="25"/>
        <v>1</v>
      </c>
      <c r="S202" s="19"/>
      <c r="T202" s="214"/>
      <c r="U202" s="209">
        <v>1</v>
      </c>
      <c r="V202" s="109">
        <f t="shared" si="28"/>
        <v>0</v>
      </c>
      <c r="W202" s="244">
        <f t="shared" si="29"/>
        <v>0</v>
      </c>
    </row>
    <row r="203" spans="1:23" ht="12.75">
      <c r="A203" s="241" t="s">
        <v>318</v>
      </c>
      <c r="B203" s="109">
        <v>0.25</v>
      </c>
      <c r="C203" s="206">
        <v>100</v>
      </c>
      <c r="D203" s="206"/>
      <c r="E203" s="206"/>
      <c r="F203" s="207"/>
      <c r="G203" s="219"/>
      <c r="H203" s="158"/>
      <c r="I203" s="324"/>
      <c r="J203" s="158"/>
      <c r="K203" s="324"/>
      <c r="L203" s="213"/>
      <c r="M203" s="213"/>
      <c r="N203" s="213"/>
      <c r="O203" s="213"/>
      <c r="P203" s="213"/>
      <c r="Q203" s="213">
        <f t="shared" si="24"/>
        <v>1</v>
      </c>
      <c r="R203" s="213">
        <f t="shared" si="25"/>
        <v>1</v>
      </c>
      <c r="S203" s="19"/>
      <c r="T203" s="214"/>
      <c r="U203" s="209">
        <v>1</v>
      </c>
      <c r="V203" s="109">
        <f t="shared" si="28"/>
        <v>0</v>
      </c>
      <c r="W203" s="244">
        <f t="shared" si="29"/>
        <v>0</v>
      </c>
    </row>
    <row r="204" spans="1:23" ht="12.75">
      <c r="A204" s="241" t="s">
        <v>890</v>
      </c>
      <c r="B204" s="109">
        <v>0.5</v>
      </c>
      <c r="C204" s="206">
        <v>30</v>
      </c>
      <c r="D204" s="206"/>
      <c r="E204" s="206"/>
      <c r="F204" s="207"/>
      <c r="G204" s="219"/>
      <c r="H204" s="158"/>
      <c r="I204" s="324"/>
      <c r="J204" s="158"/>
      <c r="K204" s="324"/>
      <c r="L204" s="213"/>
      <c r="M204" s="213"/>
      <c r="N204" s="213"/>
      <c r="O204" s="213"/>
      <c r="P204" s="213"/>
      <c r="Q204" s="213">
        <f t="shared" si="24"/>
        <v>1</v>
      </c>
      <c r="R204" s="213">
        <f t="shared" si="25"/>
        <v>1</v>
      </c>
      <c r="S204" s="19"/>
      <c r="T204" s="214"/>
      <c r="U204" s="209">
        <f>U$3</f>
        <v>2</v>
      </c>
      <c r="V204" s="109">
        <f t="shared" si="28"/>
        <v>0</v>
      </c>
      <c r="W204" s="244">
        <f t="shared" si="29"/>
        <v>0</v>
      </c>
    </row>
    <row r="205" spans="1:23" ht="12.75">
      <c r="A205" s="241" t="s">
        <v>322</v>
      </c>
      <c r="B205" s="109">
        <v>1</v>
      </c>
      <c r="C205" s="206">
        <v>80</v>
      </c>
      <c r="D205" s="206"/>
      <c r="E205" s="206"/>
      <c r="F205" s="207"/>
      <c r="G205" s="219" t="s">
        <v>323</v>
      </c>
      <c r="H205" s="158"/>
      <c r="I205" s="324"/>
      <c r="J205" s="158"/>
      <c r="K205" s="324"/>
      <c r="L205" s="213"/>
      <c r="M205" s="213"/>
      <c r="N205" s="213"/>
      <c r="O205" s="213"/>
      <c r="P205" s="213"/>
      <c r="Q205" s="213">
        <f t="shared" si="24"/>
        <v>1</v>
      </c>
      <c r="R205" s="213">
        <f t="shared" si="25"/>
        <v>1</v>
      </c>
      <c r="S205" s="19"/>
      <c r="T205" s="214"/>
      <c r="U205" s="209">
        <v>1</v>
      </c>
      <c r="V205" s="109">
        <f t="shared" si="28"/>
        <v>0</v>
      </c>
      <c r="W205" s="244">
        <f t="shared" si="29"/>
        <v>0</v>
      </c>
    </row>
    <row r="206" spans="1:23" ht="12.75">
      <c r="A206" s="241" t="s">
        <v>324</v>
      </c>
      <c r="B206" s="109">
        <v>3</v>
      </c>
      <c r="C206" s="206">
        <v>200</v>
      </c>
      <c r="D206" s="206"/>
      <c r="E206" s="206"/>
      <c r="F206" s="207"/>
      <c r="G206" s="219" t="s">
        <v>325</v>
      </c>
      <c r="H206" s="158"/>
      <c r="I206" s="324"/>
      <c r="J206" s="158"/>
      <c r="K206" s="324"/>
      <c r="L206" s="213"/>
      <c r="M206" s="213"/>
      <c r="N206" s="213"/>
      <c r="O206" s="213"/>
      <c r="P206" s="213"/>
      <c r="Q206" s="213">
        <f t="shared" si="24"/>
        <v>1</v>
      </c>
      <c r="R206" s="213">
        <f t="shared" si="25"/>
        <v>1</v>
      </c>
      <c r="S206" s="19"/>
      <c r="T206" s="214"/>
      <c r="U206" s="209">
        <v>1</v>
      </c>
      <c r="V206" s="109">
        <f t="shared" si="28"/>
        <v>0</v>
      </c>
      <c r="W206" s="244">
        <f t="shared" si="29"/>
        <v>0</v>
      </c>
    </row>
    <row r="207" spans="1:23" ht="12.75">
      <c r="A207" s="241" t="s">
        <v>326</v>
      </c>
      <c r="B207" s="109">
        <v>8</v>
      </c>
      <c r="C207" s="206">
        <v>400</v>
      </c>
      <c r="D207" s="206"/>
      <c r="E207" s="206"/>
      <c r="F207" s="207"/>
      <c r="G207" s="219" t="s">
        <v>327</v>
      </c>
      <c r="H207" s="158"/>
      <c r="I207" s="324"/>
      <c r="J207" s="158"/>
      <c r="K207" s="324"/>
      <c r="L207" s="213"/>
      <c r="M207" s="213"/>
      <c r="N207" s="213"/>
      <c r="O207" s="213"/>
      <c r="P207" s="213"/>
      <c r="Q207" s="213">
        <f t="shared" si="24"/>
        <v>1</v>
      </c>
      <c r="R207" s="213">
        <f t="shared" si="25"/>
        <v>1</v>
      </c>
      <c r="S207" s="19"/>
      <c r="T207" s="214"/>
      <c r="U207" s="209">
        <v>1</v>
      </c>
      <c r="V207" s="109">
        <f t="shared" si="28"/>
        <v>0</v>
      </c>
      <c r="W207" s="244">
        <f t="shared" si="29"/>
        <v>0</v>
      </c>
    </row>
    <row r="208" spans="1:23" ht="12.75">
      <c r="A208" s="241" t="s">
        <v>328</v>
      </c>
      <c r="B208" s="109">
        <v>1</v>
      </c>
      <c r="C208" s="206">
        <v>500</v>
      </c>
      <c r="D208" s="206"/>
      <c r="E208" s="206"/>
      <c r="F208" s="207"/>
      <c r="G208" s="219"/>
      <c r="H208" s="158"/>
      <c r="I208" s="324"/>
      <c r="J208" s="158"/>
      <c r="K208" s="324"/>
      <c r="L208" s="213"/>
      <c r="M208" s="213"/>
      <c r="N208" s="213"/>
      <c r="O208" s="213"/>
      <c r="P208" s="213"/>
      <c r="Q208" s="213">
        <f t="shared" si="24"/>
        <v>1</v>
      </c>
      <c r="R208" s="213">
        <f t="shared" si="25"/>
        <v>1</v>
      </c>
      <c r="S208" s="19"/>
      <c r="T208" s="214"/>
      <c r="U208" s="209">
        <f>U$3</f>
        <v>2</v>
      </c>
      <c r="V208" s="109">
        <f t="shared" si="28"/>
        <v>0</v>
      </c>
      <c r="W208" s="244">
        <f t="shared" si="29"/>
        <v>0</v>
      </c>
    </row>
    <row r="209" spans="1:23" ht="12.75">
      <c r="A209" s="241" t="s">
        <v>329</v>
      </c>
      <c r="B209" s="109">
        <v>0.01</v>
      </c>
      <c r="C209" s="206">
        <v>20</v>
      </c>
      <c r="D209" s="206"/>
      <c r="E209" s="206"/>
      <c r="F209" s="207"/>
      <c r="G209" s="219"/>
      <c r="H209" s="158"/>
      <c r="I209" s="324"/>
      <c r="J209" s="158"/>
      <c r="K209" s="324"/>
      <c r="L209" s="213"/>
      <c r="M209" s="213"/>
      <c r="N209" s="213"/>
      <c r="O209" s="213"/>
      <c r="P209" s="213"/>
      <c r="Q209" s="213">
        <f t="shared" si="24"/>
        <v>1</v>
      </c>
      <c r="R209" s="213">
        <f t="shared" si="25"/>
        <v>1</v>
      </c>
      <c r="S209" s="19"/>
      <c r="T209" s="214"/>
      <c r="U209" s="209">
        <v>1</v>
      </c>
      <c r="V209" s="109">
        <f t="shared" si="28"/>
        <v>0</v>
      </c>
      <c r="W209" s="244">
        <f t="shared" si="29"/>
        <v>0</v>
      </c>
    </row>
    <row r="210" spans="1:23" ht="12.75">
      <c r="A210" s="241" t="s">
        <v>332</v>
      </c>
      <c r="B210" s="109">
        <v>0.1</v>
      </c>
      <c r="C210" s="206">
        <v>300</v>
      </c>
      <c r="D210" s="206"/>
      <c r="E210" s="206" t="s">
        <v>333</v>
      </c>
      <c r="F210" s="207"/>
      <c r="G210" s="219" t="s">
        <v>334</v>
      </c>
      <c r="H210" s="158"/>
      <c r="I210" s="324"/>
      <c r="J210" s="158"/>
      <c r="K210" s="324"/>
      <c r="L210" s="213"/>
      <c r="M210" s="213"/>
      <c r="N210" s="213"/>
      <c r="O210" s="213"/>
      <c r="P210" s="213"/>
      <c r="Q210" s="213">
        <f t="shared" si="24"/>
        <v>1</v>
      </c>
      <c r="R210" s="213">
        <f t="shared" si="25"/>
        <v>1</v>
      </c>
      <c r="S210" s="19"/>
      <c r="T210" s="214"/>
      <c r="U210" s="209">
        <v>1</v>
      </c>
      <c r="V210" s="109">
        <f t="shared" si="28"/>
        <v>0</v>
      </c>
      <c r="W210" s="244">
        <f t="shared" si="29"/>
        <v>0</v>
      </c>
    </row>
    <row r="211" spans="1:23" ht="12.75">
      <c r="A211" s="241" t="s">
        <v>346</v>
      </c>
      <c r="B211" s="109">
        <v>0.25</v>
      </c>
      <c r="C211" s="206">
        <v>5</v>
      </c>
      <c r="D211" s="206"/>
      <c r="E211" s="206"/>
      <c r="F211" s="207"/>
      <c r="G211" s="270" t="s">
        <v>459</v>
      </c>
      <c r="H211" s="202"/>
      <c r="I211" s="324" t="s">
        <v>347</v>
      </c>
      <c r="J211" s="158"/>
      <c r="K211" s="324"/>
      <c r="L211" s="213"/>
      <c r="M211" s="213"/>
      <c r="N211" s="213"/>
      <c r="O211" s="213"/>
      <c r="P211" s="213"/>
      <c r="Q211" s="213">
        <f t="shared" si="24"/>
        <v>1</v>
      </c>
      <c r="R211" s="213">
        <f t="shared" si="25"/>
        <v>1</v>
      </c>
      <c r="S211" s="19"/>
      <c r="T211" s="214"/>
      <c r="U211" s="209">
        <v>1</v>
      </c>
      <c r="V211" s="109">
        <f>MIN(H211,500)*B211/10*F211*Q211</f>
        <v>0</v>
      </c>
      <c r="W211" s="244">
        <f>MIN(H211/10,50)*C211*F211*R211</f>
        <v>0</v>
      </c>
    </row>
    <row r="212" spans="1:23" ht="12.75">
      <c r="A212" s="241" t="s">
        <v>393</v>
      </c>
      <c r="B212" s="109">
        <v>5</v>
      </c>
      <c r="C212" s="206">
        <v>1000</v>
      </c>
      <c r="D212" s="206"/>
      <c r="E212" s="206">
        <v>24</v>
      </c>
      <c r="F212" s="207"/>
      <c r="G212" s="219" t="s">
        <v>394</v>
      </c>
      <c r="H212" s="158"/>
      <c r="I212" s="324"/>
      <c r="J212" s="158"/>
      <c r="K212" s="324"/>
      <c r="L212" s="213"/>
      <c r="M212" s="213"/>
      <c r="N212" s="213"/>
      <c r="O212" s="213"/>
      <c r="P212" s="213"/>
      <c r="Q212" s="213">
        <f t="shared" si="24"/>
        <v>1</v>
      </c>
      <c r="R212" s="213">
        <f t="shared" si="25"/>
        <v>1</v>
      </c>
      <c r="S212" s="19"/>
      <c r="T212" s="214"/>
      <c r="U212" s="209">
        <v>1</v>
      </c>
      <c r="V212" s="109">
        <f aca="true" t="shared" si="30" ref="V212:V220">B212*F212*U212*Q212</f>
        <v>0</v>
      </c>
      <c r="W212" s="244">
        <f aca="true" t="shared" si="31" ref="W212:W220">C212*F212*R212</f>
        <v>0</v>
      </c>
    </row>
    <row r="213" spans="1:23" ht="12.75">
      <c r="A213" s="241" t="s">
        <v>889</v>
      </c>
      <c r="B213" s="109">
        <v>0.25</v>
      </c>
      <c r="C213" s="206">
        <v>20</v>
      </c>
      <c r="D213" s="206"/>
      <c r="E213" s="206">
        <v>72</v>
      </c>
      <c r="F213" s="207"/>
      <c r="G213" s="219" t="s">
        <v>395</v>
      </c>
      <c r="H213" s="158"/>
      <c r="I213" s="324"/>
      <c r="J213" s="158"/>
      <c r="K213" s="324"/>
      <c r="L213" s="213"/>
      <c r="M213" s="213"/>
      <c r="N213" s="213"/>
      <c r="O213" s="213"/>
      <c r="P213" s="213"/>
      <c r="Q213" s="213">
        <f aca="true" t="shared" si="32" ref="Q213:Q246">IF(D213="H",0.5,IF(D213="L",3,1))</f>
        <v>1</v>
      </c>
      <c r="R213" s="213">
        <f aca="true" t="shared" si="33" ref="R213:R246">IF(D213="H",3,IF(D213="L",0.5,1))</f>
        <v>1</v>
      </c>
      <c r="S213" s="19"/>
      <c r="T213" s="214"/>
      <c r="U213" s="209">
        <v>1</v>
      </c>
      <c r="V213" s="109">
        <f t="shared" si="30"/>
        <v>0</v>
      </c>
      <c r="W213" s="244">
        <f t="shared" si="31"/>
        <v>0</v>
      </c>
    </row>
    <row r="214" spans="1:23" ht="12.75">
      <c r="A214" s="241" t="s">
        <v>396</v>
      </c>
      <c r="B214" s="109">
        <v>1</v>
      </c>
      <c r="C214" s="206">
        <v>200</v>
      </c>
      <c r="D214" s="206"/>
      <c r="E214" s="206"/>
      <c r="F214" s="207"/>
      <c r="G214" s="219" t="s">
        <v>397</v>
      </c>
      <c r="H214" s="158"/>
      <c r="I214" s="324"/>
      <c r="J214" s="158"/>
      <c r="K214" s="324"/>
      <c r="L214" s="213"/>
      <c r="M214" s="213"/>
      <c r="N214" s="213"/>
      <c r="O214" s="213"/>
      <c r="P214" s="213"/>
      <c r="Q214" s="213">
        <f t="shared" si="32"/>
        <v>1</v>
      </c>
      <c r="R214" s="213">
        <f t="shared" si="33"/>
        <v>1</v>
      </c>
      <c r="S214" s="19"/>
      <c r="T214" s="214"/>
      <c r="U214" s="209">
        <f>U$3</f>
        <v>2</v>
      </c>
      <c r="V214" s="109">
        <f t="shared" si="30"/>
        <v>0</v>
      </c>
      <c r="W214" s="244">
        <f t="shared" si="31"/>
        <v>0</v>
      </c>
    </row>
    <row r="215" spans="1:23" ht="12.75">
      <c r="A215" s="241" t="s">
        <v>469</v>
      </c>
      <c r="B215" s="109">
        <v>0.01</v>
      </c>
      <c r="C215" s="206">
        <v>200</v>
      </c>
      <c r="D215" s="206"/>
      <c r="E215" s="206"/>
      <c r="F215" s="207"/>
      <c r="G215" s="219"/>
      <c r="H215" s="158"/>
      <c r="I215" s="324"/>
      <c r="J215" s="158"/>
      <c r="K215" s="324"/>
      <c r="L215" s="213"/>
      <c r="M215" s="213"/>
      <c r="N215" s="213"/>
      <c r="O215" s="213"/>
      <c r="P215" s="213"/>
      <c r="Q215" s="213">
        <f>IF(D215="H",0.5,IF(D215="L",3,1))</f>
        <v>1</v>
      </c>
      <c r="R215" s="213">
        <f>IF(D215="H",3,IF(D215="L",0.5,1))</f>
        <v>1</v>
      </c>
      <c r="S215" s="19"/>
      <c r="T215" s="214"/>
      <c r="U215" s="209">
        <v>1</v>
      </c>
      <c r="V215" s="109">
        <f>B215*F215*U215*Q215</f>
        <v>0</v>
      </c>
      <c r="W215" s="244">
        <f>C215*F215*R215</f>
        <v>0</v>
      </c>
    </row>
    <row r="216" spans="1:23" ht="12.75">
      <c r="A216" s="241" t="s">
        <v>146</v>
      </c>
      <c r="B216" s="109">
        <v>0.5</v>
      </c>
      <c r="C216" s="206">
        <v>3000</v>
      </c>
      <c r="D216" s="206"/>
      <c r="E216" s="206">
        <v>10</v>
      </c>
      <c r="F216" s="207"/>
      <c r="G216" s="219" t="s">
        <v>412</v>
      </c>
      <c r="H216" s="158"/>
      <c r="I216" s="324"/>
      <c r="J216" s="158"/>
      <c r="K216" s="324"/>
      <c r="L216" s="213"/>
      <c r="M216" s="213"/>
      <c r="N216" s="213"/>
      <c r="O216" s="213"/>
      <c r="P216" s="213"/>
      <c r="Q216" s="213">
        <f t="shared" si="32"/>
        <v>1</v>
      </c>
      <c r="R216" s="213">
        <f t="shared" si="33"/>
        <v>1</v>
      </c>
      <c r="S216" s="19"/>
      <c r="T216" s="214"/>
      <c r="U216" s="209">
        <v>1</v>
      </c>
      <c r="V216" s="109">
        <f t="shared" si="30"/>
        <v>0</v>
      </c>
      <c r="W216" s="244">
        <f t="shared" si="31"/>
        <v>0</v>
      </c>
    </row>
    <row r="217" spans="1:23" ht="12.75">
      <c r="A217" s="241" t="s">
        <v>423</v>
      </c>
      <c r="B217" s="109">
        <v>0.5</v>
      </c>
      <c r="C217" s="206">
        <v>30</v>
      </c>
      <c r="D217" s="206"/>
      <c r="E217" s="206"/>
      <c r="F217" s="207"/>
      <c r="G217" s="219"/>
      <c r="H217" s="158"/>
      <c r="I217" s="324"/>
      <c r="J217" s="158"/>
      <c r="K217" s="324"/>
      <c r="L217" s="213"/>
      <c r="M217" s="213"/>
      <c r="N217" s="213"/>
      <c r="O217" s="213"/>
      <c r="P217" s="213"/>
      <c r="Q217" s="213">
        <f t="shared" si="32"/>
        <v>1</v>
      </c>
      <c r="R217" s="213">
        <f t="shared" si="33"/>
        <v>1</v>
      </c>
      <c r="S217" s="19"/>
      <c r="T217" s="214"/>
      <c r="U217" s="209">
        <f>U$3</f>
        <v>2</v>
      </c>
      <c r="V217" s="109">
        <f t="shared" si="30"/>
        <v>0</v>
      </c>
      <c r="W217" s="244">
        <f t="shared" si="31"/>
        <v>0</v>
      </c>
    </row>
    <row r="218" spans="1:23" ht="12.75">
      <c r="A218" s="241" t="s">
        <v>424</v>
      </c>
      <c r="B218" s="109">
        <v>1</v>
      </c>
      <c r="C218" s="206">
        <v>100</v>
      </c>
      <c r="D218" s="206"/>
      <c r="E218" s="206"/>
      <c r="F218" s="207"/>
      <c r="G218" s="219"/>
      <c r="H218" s="158"/>
      <c r="I218" s="324"/>
      <c r="J218" s="158"/>
      <c r="K218" s="324"/>
      <c r="L218" s="213"/>
      <c r="M218" s="213"/>
      <c r="N218" s="213"/>
      <c r="O218" s="213"/>
      <c r="P218" s="213"/>
      <c r="Q218" s="213">
        <f t="shared" si="32"/>
        <v>1</v>
      </c>
      <c r="R218" s="213">
        <f t="shared" si="33"/>
        <v>1</v>
      </c>
      <c r="S218" s="19"/>
      <c r="T218" s="214"/>
      <c r="U218" s="209">
        <v>1</v>
      </c>
      <c r="V218" s="109">
        <f t="shared" si="30"/>
        <v>0</v>
      </c>
      <c r="W218" s="244">
        <f t="shared" si="31"/>
        <v>0</v>
      </c>
    </row>
    <row r="219" spans="1:23" ht="12.75">
      <c r="A219" s="241" t="s">
        <v>425</v>
      </c>
      <c r="B219" s="109">
        <v>2</v>
      </c>
      <c r="C219" s="206">
        <v>200</v>
      </c>
      <c r="D219" s="206"/>
      <c r="E219" s="206"/>
      <c r="F219" s="207"/>
      <c r="G219" s="219"/>
      <c r="H219" s="158"/>
      <c r="I219" s="324"/>
      <c r="J219" s="158"/>
      <c r="K219" s="324"/>
      <c r="L219" s="213"/>
      <c r="M219" s="213"/>
      <c r="N219" s="213"/>
      <c r="O219" s="213"/>
      <c r="P219" s="213"/>
      <c r="Q219" s="213">
        <f t="shared" si="32"/>
        <v>1</v>
      </c>
      <c r="R219" s="213">
        <f t="shared" si="33"/>
        <v>1</v>
      </c>
      <c r="S219" s="19"/>
      <c r="T219" s="214"/>
      <c r="U219" s="209">
        <v>1</v>
      </c>
      <c r="V219" s="109">
        <f t="shared" si="30"/>
        <v>0</v>
      </c>
      <c r="W219" s="244">
        <f t="shared" si="31"/>
        <v>0</v>
      </c>
    </row>
    <row r="220" spans="1:23" ht="12.75">
      <c r="A220" s="242" t="s">
        <v>426</v>
      </c>
      <c r="B220" s="215">
        <v>5</v>
      </c>
      <c r="C220" s="216">
        <v>400</v>
      </c>
      <c r="D220" s="216"/>
      <c r="E220" s="216"/>
      <c r="F220" s="217"/>
      <c r="G220" s="220"/>
      <c r="H220" s="221"/>
      <c r="I220" s="325"/>
      <c r="J220" s="221"/>
      <c r="K220" s="325"/>
      <c r="L220" s="222"/>
      <c r="M220" s="222"/>
      <c r="N220" s="222"/>
      <c r="O220" s="222"/>
      <c r="P220" s="222"/>
      <c r="Q220" s="222">
        <f t="shared" si="32"/>
        <v>1</v>
      </c>
      <c r="R220" s="222">
        <f t="shared" si="33"/>
        <v>1</v>
      </c>
      <c r="S220" s="237"/>
      <c r="T220" s="223"/>
      <c r="U220" s="218">
        <v>1</v>
      </c>
      <c r="V220" s="215">
        <f t="shared" si="30"/>
        <v>0</v>
      </c>
      <c r="W220" s="245">
        <f t="shared" si="31"/>
        <v>0</v>
      </c>
    </row>
    <row r="221" spans="1:23" ht="12.75">
      <c r="A221" s="358" t="s">
        <v>957</v>
      </c>
      <c r="B221" s="359" t="s">
        <v>21</v>
      </c>
      <c r="C221" s="360" t="s">
        <v>148</v>
      </c>
      <c r="D221" s="360" t="s">
        <v>461</v>
      </c>
      <c r="E221" s="360" t="s">
        <v>149</v>
      </c>
      <c r="F221" s="357">
        <f>IF(SUM(F222:F246)&gt;0,"-","")</f>
      </c>
      <c r="G221" s="360" t="s">
        <v>965</v>
      </c>
      <c r="H221" s="359" t="s">
        <v>966</v>
      </c>
      <c r="I221" s="359" t="s">
        <v>973</v>
      </c>
      <c r="J221" s="362" t="s">
        <v>974</v>
      </c>
      <c r="K221" s="359"/>
      <c r="L221" s="363"/>
      <c r="M221" s="363"/>
      <c r="N221" s="363"/>
      <c r="O221" s="363"/>
      <c r="P221" s="363"/>
      <c r="Q221" s="363">
        <f t="shared" si="32"/>
        <v>1</v>
      </c>
      <c r="R221" s="363">
        <f t="shared" si="33"/>
        <v>1</v>
      </c>
      <c r="S221" s="359"/>
      <c r="T221" s="359"/>
      <c r="U221" s="359"/>
      <c r="V221" s="359"/>
      <c r="W221" s="367"/>
    </row>
    <row r="222" spans="1:23" ht="12.75">
      <c r="A222" s="368" t="s">
        <v>958</v>
      </c>
      <c r="B222" s="369">
        <v>3</v>
      </c>
      <c r="C222" s="240">
        <v>100</v>
      </c>
      <c r="D222" s="240"/>
      <c r="E222" s="240"/>
      <c r="F222" s="371"/>
      <c r="G222" s="370">
        <v>1</v>
      </c>
      <c r="H222" s="135" t="s">
        <v>967</v>
      </c>
      <c r="I222" s="135" t="s">
        <v>118</v>
      </c>
      <c r="J222" s="372" t="s">
        <v>118</v>
      </c>
      <c r="K222" s="135"/>
      <c r="L222" s="256"/>
      <c r="M222" s="256"/>
      <c r="N222" s="256"/>
      <c r="O222" s="256"/>
      <c r="P222" s="256"/>
      <c r="Q222" s="256">
        <f t="shared" si="32"/>
        <v>1</v>
      </c>
      <c r="R222" s="256">
        <f t="shared" si="33"/>
        <v>1</v>
      </c>
      <c r="S222" s="375"/>
      <c r="T222" s="314"/>
      <c r="U222" s="209">
        <f aca="true" t="shared" si="34" ref="U222:U246">U$3</f>
        <v>2</v>
      </c>
      <c r="V222" s="335">
        <f aca="true" t="shared" si="35" ref="V222:V246">B222*F222*U222*Q222</f>
        <v>0</v>
      </c>
      <c r="W222" s="336">
        <f aca="true" t="shared" si="36" ref="W222:W246">C222*F222*R222</f>
        <v>0</v>
      </c>
    </row>
    <row r="223" spans="1:23" ht="12.75">
      <c r="A223" s="339" t="s">
        <v>959</v>
      </c>
      <c r="B223" s="350">
        <v>2</v>
      </c>
      <c r="C223" s="206">
        <v>500</v>
      </c>
      <c r="D223" s="206"/>
      <c r="E223" s="206"/>
      <c r="F223" s="351"/>
      <c r="G223" s="373">
        <v>2</v>
      </c>
      <c r="H223" s="129" t="s">
        <v>967</v>
      </c>
      <c r="I223" s="129">
        <v>1</v>
      </c>
      <c r="J223" s="348" t="s">
        <v>118</v>
      </c>
      <c r="K223" s="129"/>
      <c r="L223" s="213"/>
      <c r="M223" s="213"/>
      <c r="N223" s="213"/>
      <c r="O223" s="213"/>
      <c r="P223" s="213"/>
      <c r="Q223" s="213">
        <f t="shared" si="32"/>
        <v>1</v>
      </c>
      <c r="R223" s="213">
        <f t="shared" si="33"/>
        <v>1</v>
      </c>
      <c r="S223" s="178"/>
      <c r="T223" s="214"/>
      <c r="U223" s="209">
        <f t="shared" si="34"/>
        <v>2</v>
      </c>
      <c r="V223" s="335">
        <f t="shared" si="35"/>
        <v>0</v>
      </c>
      <c r="W223" s="336">
        <f t="shared" si="36"/>
        <v>0</v>
      </c>
    </row>
    <row r="224" spans="1:23" ht="12.75">
      <c r="A224" s="339" t="s">
        <v>880</v>
      </c>
      <c r="B224" s="350">
        <v>3</v>
      </c>
      <c r="C224" s="206">
        <v>1000</v>
      </c>
      <c r="D224" s="206"/>
      <c r="E224" s="206"/>
      <c r="F224" s="351"/>
      <c r="G224" s="373">
        <v>3</v>
      </c>
      <c r="H224" s="129" t="s">
        <v>967</v>
      </c>
      <c r="I224" s="129">
        <v>3</v>
      </c>
      <c r="J224" s="348" t="s">
        <v>118</v>
      </c>
      <c r="K224" s="129"/>
      <c r="L224" s="213"/>
      <c r="M224" s="213"/>
      <c r="N224" s="213"/>
      <c r="O224" s="213"/>
      <c r="P224" s="213"/>
      <c r="Q224" s="213">
        <f t="shared" si="32"/>
        <v>1</v>
      </c>
      <c r="R224" s="213">
        <f t="shared" si="33"/>
        <v>1</v>
      </c>
      <c r="S224" s="178"/>
      <c r="T224" s="214"/>
      <c r="U224" s="209">
        <f t="shared" si="34"/>
        <v>2</v>
      </c>
      <c r="V224" s="335">
        <f t="shared" si="35"/>
        <v>0</v>
      </c>
      <c r="W224" s="336">
        <f t="shared" si="36"/>
        <v>0</v>
      </c>
    </row>
    <row r="225" spans="1:23" ht="12.75">
      <c r="A225" s="339" t="s">
        <v>858</v>
      </c>
      <c r="B225" s="350">
        <v>3</v>
      </c>
      <c r="C225" s="206">
        <v>2000</v>
      </c>
      <c r="D225" s="206"/>
      <c r="E225" s="206"/>
      <c r="F225" s="351"/>
      <c r="G225" s="373">
        <v>4</v>
      </c>
      <c r="H225" s="129" t="s">
        <v>968</v>
      </c>
      <c r="I225" s="129">
        <v>3</v>
      </c>
      <c r="J225" s="348" t="s">
        <v>975</v>
      </c>
      <c r="K225" s="129"/>
      <c r="L225" s="213"/>
      <c r="M225" s="213"/>
      <c r="N225" s="213"/>
      <c r="O225" s="213"/>
      <c r="P225" s="213"/>
      <c r="Q225" s="213">
        <f t="shared" si="32"/>
        <v>1</v>
      </c>
      <c r="R225" s="213">
        <f t="shared" si="33"/>
        <v>1</v>
      </c>
      <c r="S225" s="178"/>
      <c r="T225" s="214"/>
      <c r="U225" s="209">
        <f t="shared" si="34"/>
        <v>2</v>
      </c>
      <c r="V225" s="335">
        <f t="shared" si="35"/>
        <v>0</v>
      </c>
      <c r="W225" s="336">
        <f t="shared" si="36"/>
        <v>0</v>
      </c>
    </row>
    <row r="226" spans="1:23" ht="12.75">
      <c r="A226" s="339" t="s">
        <v>960</v>
      </c>
      <c r="B226" s="350">
        <v>2</v>
      </c>
      <c r="C226" s="206">
        <v>1000</v>
      </c>
      <c r="D226" s="206"/>
      <c r="E226" s="206"/>
      <c r="F226" s="351"/>
      <c r="G226" s="373">
        <v>4</v>
      </c>
      <c r="H226" s="129" t="s">
        <v>969</v>
      </c>
      <c r="I226" s="129">
        <v>3</v>
      </c>
      <c r="J226" s="348" t="s">
        <v>118</v>
      </c>
      <c r="K226" s="129"/>
      <c r="L226" s="213"/>
      <c r="M226" s="213"/>
      <c r="N226" s="213"/>
      <c r="O226" s="213"/>
      <c r="P226" s="213"/>
      <c r="Q226" s="213">
        <f t="shared" si="32"/>
        <v>1</v>
      </c>
      <c r="R226" s="213">
        <f t="shared" si="33"/>
        <v>1</v>
      </c>
      <c r="S226" s="178"/>
      <c r="T226" s="214"/>
      <c r="U226" s="209">
        <f t="shared" si="34"/>
        <v>2</v>
      </c>
      <c r="V226" s="335">
        <f t="shared" si="35"/>
        <v>0</v>
      </c>
      <c r="W226" s="336">
        <f t="shared" si="36"/>
        <v>0</v>
      </c>
    </row>
    <row r="227" spans="1:23" ht="12.75">
      <c r="A227" s="339" t="s">
        <v>961</v>
      </c>
      <c r="B227" s="350">
        <v>3</v>
      </c>
      <c r="C227" s="206">
        <v>1500</v>
      </c>
      <c r="D227" s="206"/>
      <c r="E227" s="206"/>
      <c r="F227" s="351"/>
      <c r="G227" s="373">
        <v>4</v>
      </c>
      <c r="H227" s="129" t="s">
        <v>970</v>
      </c>
      <c r="I227" s="129">
        <v>1</v>
      </c>
      <c r="J227" s="348" t="s">
        <v>975</v>
      </c>
      <c r="K227" s="129"/>
      <c r="L227" s="213"/>
      <c r="M227" s="213"/>
      <c r="N227" s="213"/>
      <c r="O227" s="213"/>
      <c r="P227" s="213"/>
      <c r="Q227" s="213">
        <f t="shared" si="32"/>
        <v>1</v>
      </c>
      <c r="R227" s="213">
        <f t="shared" si="33"/>
        <v>1</v>
      </c>
      <c r="S227" s="178"/>
      <c r="T227" s="214"/>
      <c r="U227" s="209">
        <f t="shared" si="34"/>
        <v>2</v>
      </c>
      <c r="V227" s="335">
        <f t="shared" si="35"/>
        <v>0</v>
      </c>
      <c r="W227" s="336">
        <f t="shared" si="36"/>
        <v>0</v>
      </c>
    </row>
    <row r="228" spans="1:23" ht="12.75">
      <c r="A228" s="339" t="s">
        <v>962</v>
      </c>
      <c r="B228" s="350">
        <v>0.5</v>
      </c>
      <c r="C228" s="206">
        <v>500</v>
      </c>
      <c r="D228" s="206"/>
      <c r="E228" s="206"/>
      <c r="F228" s="351"/>
      <c r="G228" s="373">
        <v>4</v>
      </c>
      <c r="H228" s="129" t="s">
        <v>971</v>
      </c>
      <c r="I228" s="129">
        <v>1</v>
      </c>
      <c r="J228" s="348" t="s">
        <v>118</v>
      </c>
      <c r="K228" s="129"/>
      <c r="L228" s="213"/>
      <c r="M228" s="213"/>
      <c r="N228" s="213"/>
      <c r="O228" s="213"/>
      <c r="P228" s="213"/>
      <c r="Q228" s="213">
        <f t="shared" si="32"/>
        <v>1</v>
      </c>
      <c r="R228" s="213">
        <f t="shared" si="33"/>
        <v>1</v>
      </c>
      <c r="S228" s="178"/>
      <c r="T228" s="214"/>
      <c r="U228" s="209">
        <f t="shared" si="34"/>
        <v>2</v>
      </c>
      <c r="V228" s="335">
        <f t="shared" si="35"/>
        <v>0</v>
      </c>
      <c r="W228" s="336">
        <f t="shared" si="36"/>
        <v>0</v>
      </c>
    </row>
    <row r="229" spans="1:23" ht="12.75">
      <c r="A229" s="339" t="s">
        <v>963</v>
      </c>
      <c r="B229" s="350">
        <v>6</v>
      </c>
      <c r="C229" s="206">
        <v>3000</v>
      </c>
      <c r="D229" s="206"/>
      <c r="E229" s="206"/>
      <c r="F229" s="351"/>
      <c r="G229" s="373">
        <v>4</v>
      </c>
      <c r="H229" s="129" t="s">
        <v>967</v>
      </c>
      <c r="I229" s="129">
        <v>4</v>
      </c>
      <c r="J229" s="348" t="s">
        <v>976</v>
      </c>
      <c r="K229" s="129"/>
      <c r="L229" s="213"/>
      <c r="M229" s="213"/>
      <c r="N229" s="213"/>
      <c r="O229" s="213"/>
      <c r="P229" s="213"/>
      <c r="Q229" s="213">
        <f t="shared" si="32"/>
        <v>1</v>
      </c>
      <c r="R229" s="213">
        <f t="shared" si="33"/>
        <v>1</v>
      </c>
      <c r="S229" s="178"/>
      <c r="T229" s="214"/>
      <c r="U229" s="209">
        <f t="shared" si="34"/>
        <v>2</v>
      </c>
      <c r="V229" s="335">
        <f t="shared" si="35"/>
        <v>0</v>
      </c>
      <c r="W229" s="336">
        <f t="shared" si="36"/>
        <v>0</v>
      </c>
    </row>
    <row r="230" spans="1:23" ht="12.75">
      <c r="A230" s="339" t="s">
        <v>964</v>
      </c>
      <c r="B230" s="350">
        <v>4</v>
      </c>
      <c r="C230" s="206">
        <v>2000</v>
      </c>
      <c r="D230" s="206"/>
      <c r="E230" s="206"/>
      <c r="F230" s="351"/>
      <c r="G230" s="373">
        <v>5</v>
      </c>
      <c r="H230" s="129" t="s">
        <v>972</v>
      </c>
      <c r="I230" s="129">
        <v>5</v>
      </c>
      <c r="J230" s="348" t="s">
        <v>975</v>
      </c>
      <c r="K230" s="129"/>
      <c r="L230" s="213"/>
      <c r="M230" s="213"/>
      <c r="N230" s="213"/>
      <c r="O230" s="213"/>
      <c r="P230" s="213"/>
      <c r="Q230" s="213">
        <f t="shared" si="32"/>
        <v>1</v>
      </c>
      <c r="R230" s="213">
        <f t="shared" si="33"/>
        <v>1</v>
      </c>
      <c r="S230" s="178"/>
      <c r="T230" s="214"/>
      <c r="U230" s="209">
        <f t="shared" si="34"/>
        <v>2</v>
      </c>
      <c r="V230" s="335">
        <f t="shared" si="35"/>
        <v>0</v>
      </c>
      <c r="W230" s="336">
        <f t="shared" si="36"/>
        <v>0</v>
      </c>
    </row>
    <row r="231" spans="1:23" ht="12.75">
      <c r="A231" s="339" t="s">
        <v>977</v>
      </c>
      <c r="B231" s="350">
        <v>1</v>
      </c>
      <c r="C231" s="206">
        <v>200</v>
      </c>
      <c r="D231" s="206"/>
      <c r="E231" s="206"/>
      <c r="F231" s="351"/>
      <c r="G231" s="373">
        <v>1</v>
      </c>
      <c r="H231" s="129" t="s">
        <v>984</v>
      </c>
      <c r="I231" s="129" t="s">
        <v>118</v>
      </c>
      <c r="J231" s="348" t="s">
        <v>118</v>
      </c>
      <c r="K231" s="129"/>
      <c r="L231" s="213"/>
      <c r="M231" s="213"/>
      <c r="N231" s="213"/>
      <c r="O231" s="213"/>
      <c r="P231" s="213"/>
      <c r="Q231" s="213">
        <f t="shared" si="32"/>
        <v>1</v>
      </c>
      <c r="R231" s="213">
        <f t="shared" si="33"/>
        <v>1</v>
      </c>
      <c r="S231" s="178"/>
      <c r="T231" s="214"/>
      <c r="U231" s="209">
        <f t="shared" si="34"/>
        <v>2</v>
      </c>
      <c r="V231" s="335">
        <f t="shared" si="35"/>
        <v>0</v>
      </c>
      <c r="W231" s="336">
        <f t="shared" si="36"/>
        <v>0</v>
      </c>
    </row>
    <row r="232" spans="1:23" ht="12.75">
      <c r="A232" s="339" t="s">
        <v>978</v>
      </c>
      <c r="B232" s="350">
        <v>1.5</v>
      </c>
      <c r="C232" s="206">
        <v>300</v>
      </c>
      <c r="D232" s="206"/>
      <c r="E232" s="206"/>
      <c r="F232" s="351"/>
      <c r="G232" s="373">
        <v>3</v>
      </c>
      <c r="H232" s="129" t="s">
        <v>984</v>
      </c>
      <c r="I232" s="129">
        <v>1</v>
      </c>
      <c r="J232" s="348" t="s">
        <v>118</v>
      </c>
      <c r="K232" s="129"/>
      <c r="L232" s="213"/>
      <c r="M232" s="213"/>
      <c r="N232" s="213"/>
      <c r="O232" s="213"/>
      <c r="P232" s="213"/>
      <c r="Q232" s="213">
        <f t="shared" si="32"/>
        <v>1</v>
      </c>
      <c r="R232" s="213">
        <f t="shared" si="33"/>
        <v>1</v>
      </c>
      <c r="S232" s="178"/>
      <c r="T232" s="214"/>
      <c r="U232" s="209">
        <f t="shared" si="34"/>
        <v>2</v>
      </c>
      <c r="V232" s="335">
        <f t="shared" si="35"/>
        <v>0</v>
      </c>
      <c r="W232" s="336">
        <f t="shared" si="36"/>
        <v>0</v>
      </c>
    </row>
    <row r="233" spans="1:23" ht="12.75">
      <c r="A233" s="339" t="s">
        <v>979</v>
      </c>
      <c r="B233" s="350">
        <v>2</v>
      </c>
      <c r="C233" s="206">
        <v>500</v>
      </c>
      <c r="D233" s="206"/>
      <c r="E233" s="206"/>
      <c r="F233" s="351"/>
      <c r="G233" s="373">
        <v>4</v>
      </c>
      <c r="H233" s="129" t="s">
        <v>984</v>
      </c>
      <c r="I233" s="129">
        <v>2</v>
      </c>
      <c r="J233" s="348" t="s">
        <v>118</v>
      </c>
      <c r="K233" s="129"/>
      <c r="L233" s="213"/>
      <c r="M233" s="213"/>
      <c r="N233" s="213"/>
      <c r="O233" s="213"/>
      <c r="P233" s="213"/>
      <c r="Q233" s="213">
        <f t="shared" si="32"/>
        <v>1</v>
      </c>
      <c r="R233" s="213">
        <f t="shared" si="33"/>
        <v>1</v>
      </c>
      <c r="S233" s="178"/>
      <c r="T233" s="214"/>
      <c r="U233" s="209">
        <f t="shared" si="34"/>
        <v>2</v>
      </c>
      <c r="V233" s="335">
        <f t="shared" si="35"/>
        <v>0</v>
      </c>
      <c r="W233" s="336">
        <f t="shared" si="36"/>
        <v>0</v>
      </c>
    </row>
    <row r="234" spans="1:23" ht="12.75">
      <c r="A234" s="339" t="s">
        <v>980</v>
      </c>
      <c r="B234" s="350">
        <v>0.5</v>
      </c>
      <c r="C234" s="206">
        <v>1000</v>
      </c>
      <c r="D234" s="206"/>
      <c r="E234" s="206">
        <v>1</v>
      </c>
      <c r="F234" s="351"/>
      <c r="G234" s="373" t="s">
        <v>118</v>
      </c>
      <c r="H234" s="129" t="s">
        <v>984</v>
      </c>
      <c r="I234" s="129" t="s">
        <v>118</v>
      </c>
      <c r="J234" s="348" t="s">
        <v>118</v>
      </c>
      <c r="K234" s="129" t="s">
        <v>996</v>
      </c>
      <c r="L234" s="213"/>
      <c r="M234" s="213"/>
      <c r="N234" s="213"/>
      <c r="O234" s="213"/>
      <c r="P234" s="213"/>
      <c r="Q234" s="213">
        <f t="shared" si="32"/>
        <v>1</v>
      </c>
      <c r="R234" s="213">
        <f t="shared" si="33"/>
        <v>1</v>
      </c>
      <c r="S234" s="178" t="s">
        <v>1009</v>
      </c>
      <c r="T234" s="214"/>
      <c r="U234" s="209">
        <f t="shared" si="34"/>
        <v>2</v>
      </c>
      <c r="V234" s="335">
        <f t="shared" si="35"/>
        <v>0</v>
      </c>
      <c r="W234" s="336">
        <f t="shared" si="36"/>
        <v>0</v>
      </c>
    </row>
    <row r="235" spans="1:23" ht="12.75">
      <c r="A235" s="339" t="s">
        <v>981</v>
      </c>
      <c r="B235" s="350">
        <v>6</v>
      </c>
      <c r="C235" s="206">
        <v>2000</v>
      </c>
      <c r="D235" s="206"/>
      <c r="E235" s="206"/>
      <c r="F235" s="351"/>
      <c r="G235" s="373">
        <v>5</v>
      </c>
      <c r="H235" s="129" t="s">
        <v>985</v>
      </c>
      <c r="I235" s="129">
        <v>4</v>
      </c>
      <c r="J235" s="348" t="s">
        <v>975</v>
      </c>
      <c r="K235" s="129"/>
      <c r="L235" s="213"/>
      <c r="M235" s="213"/>
      <c r="N235" s="213"/>
      <c r="O235" s="213"/>
      <c r="P235" s="213"/>
      <c r="Q235" s="213">
        <f t="shared" si="32"/>
        <v>1</v>
      </c>
      <c r="R235" s="213">
        <f t="shared" si="33"/>
        <v>1</v>
      </c>
      <c r="S235" s="178"/>
      <c r="T235" s="214"/>
      <c r="U235" s="209">
        <f t="shared" si="34"/>
        <v>2</v>
      </c>
      <c r="V235" s="335">
        <f t="shared" si="35"/>
        <v>0</v>
      </c>
      <c r="W235" s="336">
        <f t="shared" si="36"/>
        <v>0</v>
      </c>
    </row>
    <row r="236" spans="1:23" ht="12.75">
      <c r="A236" s="339" t="s">
        <v>982</v>
      </c>
      <c r="B236" s="350">
        <v>140</v>
      </c>
      <c r="C236" s="206">
        <v>10000</v>
      </c>
      <c r="D236" s="206"/>
      <c r="E236" s="206">
        <v>20</v>
      </c>
      <c r="F236" s="351"/>
      <c r="G236" s="373">
        <v>6</v>
      </c>
      <c r="H236" s="129" t="s">
        <v>985</v>
      </c>
      <c r="I236" s="129">
        <v>6</v>
      </c>
      <c r="J236" s="348" t="s">
        <v>986</v>
      </c>
      <c r="K236" s="129"/>
      <c r="L236" s="213"/>
      <c r="M236" s="213"/>
      <c r="N236" s="213"/>
      <c r="O236" s="213"/>
      <c r="P236" s="213"/>
      <c r="Q236" s="213">
        <f t="shared" si="32"/>
        <v>1</v>
      </c>
      <c r="R236" s="213">
        <f t="shared" si="33"/>
        <v>1</v>
      </c>
      <c r="S236" s="178" t="s">
        <v>1000</v>
      </c>
      <c r="T236" s="214"/>
      <c r="U236" s="209">
        <f t="shared" si="34"/>
        <v>2</v>
      </c>
      <c r="V236" s="335">
        <f t="shared" si="35"/>
        <v>0</v>
      </c>
      <c r="W236" s="336">
        <f t="shared" si="36"/>
        <v>0</v>
      </c>
    </row>
    <row r="237" spans="1:23" ht="12.75">
      <c r="A237" s="339" t="s">
        <v>983</v>
      </c>
      <c r="B237" s="350">
        <v>500</v>
      </c>
      <c r="C237" s="206">
        <v>80000</v>
      </c>
      <c r="D237" s="206"/>
      <c r="E237" s="206">
        <v>10</v>
      </c>
      <c r="F237" s="351"/>
      <c r="G237" s="373">
        <v>7</v>
      </c>
      <c r="H237" s="129" t="s">
        <v>985</v>
      </c>
      <c r="I237" s="129">
        <v>8</v>
      </c>
      <c r="J237" s="348" t="s">
        <v>949</v>
      </c>
      <c r="K237" s="129"/>
      <c r="L237" s="213"/>
      <c r="M237" s="213"/>
      <c r="N237" s="213"/>
      <c r="O237" s="213"/>
      <c r="P237" s="213"/>
      <c r="Q237" s="213">
        <f t="shared" si="32"/>
        <v>1</v>
      </c>
      <c r="R237" s="213">
        <f t="shared" si="33"/>
        <v>1</v>
      </c>
      <c r="S237" s="376" t="s">
        <v>1001</v>
      </c>
      <c r="T237" s="214"/>
      <c r="U237" s="209">
        <f t="shared" si="34"/>
        <v>2</v>
      </c>
      <c r="V237" s="335">
        <f t="shared" si="35"/>
        <v>0</v>
      </c>
      <c r="W237" s="336">
        <f t="shared" si="36"/>
        <v>0</v>
      </c>
    </row>
    <row r="238" spans="1:23" ht="12.75">
      <c r="A238" s="339" t="s">
        <v>987</v>
      </c>
      <c r="B238" s="350">
        <v>0</v>
      </c>
      <c r="C238" s="206">
        <v>22000</v>
      </c>
      <c r="D238" s="206"/>
      <c r="E238" s="206"/>
      <c r="F238" s="351"/>
      <c r="G238" s="373">
        <v>2</v>
      </c>
      <c r="H238" s="129" t="s">
        <v>985</v>
      </c>
      <c r="I238" s="129">
        <v>2</v>
      </c>
      <c r="J238" s="348" t="s">
        <v>975</v>
      </c>
      <c r="K238" s="129" t="s">
        <v>73</v>
      </c>
      <c r="L238" s="213"/>
      <c r="M238" s="213"/>
      <c r="N238" s="213"/>
      <c r="O238" s="213"/>
      <c r="P238" s="213"/>
      <c r="Q238" s="213">
        <f t="shared" si="32"/>
        <v>1</v>
      </c>
      <c r="R238" s="213">
        <f t="shared" si="33"/>
        <v>1</v>
      </c>
      <c r="S238" s="178" t="s">
        <v>1007</v>
      </c>
      <c r="T238" s="214"/>
      <c r="U238" s="209">
        <f t="shared" si="34"/>
        <v>2</v>
      </c>
      <c r="V238" s="335">
        <f t="shared" si="35"/>
        <v>0</v>
      </c>
      <c r="W238" s="336">
        <f t="shared" si="36"/>
        <v>0</v>
      </c>
    </row>
    <row r="239" spans="1:23" ht="12.75">
      <c r="A239" s="339" t="s">
        <v>988</v>
      </c>
      <c r="B239" s="350">
        <v>0</v>
      </c>
      <c r="C239" s="206">
        <v>12000</v>
      </c>
      <c r="D239" s="206"/>
      <c r="E239" s="206"/>
      <c r="F239" s="351"/>
      <c r="G239" s="373">
        <v>1</v>
      </c>
      <c r="H239" s="129" t="s">
        <v>985</v>
      </c>
      <c r="I239" s="129">
        <v>2</v>
      </c>
      <c r="J239" s="129" t="s">
        <v>118</v>
      </c>
      <c r="K239" s="129" t="s">
        <v>73</v>
      </c>
      <c r="L239" s="213"/>
      <c r="M239" s="213"/>
      <c r="N239" s="213"/>
      <c r="O239" s="213"/>
      <c r="P239" s="213"/>
      <c r="Q239" s="213">
        <f t="shared" si="32"/>
        <v>1</v>
      </c>
      <c r="R239" s="213">
        <f t="shared" si="33"/>
        <v>1</v>
      </c>
      <c r="S239" s="178" t="s">
        <v>1006</v>
      </c>
      <c r="T239" s="214"/>
      <c r="U239" s="209">
        <f t="shared" si="34"/>
        <v>2</v>
      </c>
      <c r="V239" s="335">
        <f t="shared" si="35"/>
        <v>0</v>
      </c>
      <c r="W239" s="336">
        <f t="shared" si="36"/>
        <v>0</v>
      </c>
    </row>
    <row r="240" spans="1:23" ht="12.75">
      <c r="A240" s="339" t="s">
        <v>989</v>
      </c>
      <c r="B240" s="350">
        <v>1</v>
      </c>
      <c r="C240" s="206">
        <v>25000</v>
      </c>
      <c r="D240" s="206"/>
      <c r="E240" s="373" t="s">
        <v>1002</v>
      </c>
      <c r="F240" s="351"/>
      <c r="G240" s="373" t="s">
        <v>949</v>
      </c>
      <c r="H240" s="129" t="s">
        <v>985</v>
      </c>
      <c r="I240" s="129" t="s">
        <v>118</v>
      </c>
      <c r="J240" s="129" t="s">
        <v>118</v>
      </c>
      <c r="K240" s="129" t="s">
        <v>997</v>
      </c>
      <c r="L240" s="213"/>
      <c r="M240" s="213"/>
      <c r="N240" s="213"/>
      <c r="O240" s="213"/>
      <c r="P240" s="213"/>
      <c r="Q240" s="213">
        <f t="shared" si="32"/>
        <v>1</v>
      </c>
      <c r="R240" s="213">
        <f t="shared" si="33"/>
        <v>1</v>
      </c>
      <c r="S240" s="178" t="s">
        <v>1003</v>
      </c>
      <c r="T240" s="214"/>
      <c r="U240" s="209">
        <f t="shared" si="34"/>
        <v>2</v>
      </c>
      <c r="V240" s="335">
        <f t="shared" si="35"/>
        <v>0</v>
      </c>
      <c r="W240" s="336">
        <f t="shared" si="36"/>
        <v>0</v>
      </c>
    </row>
    <row r="241" spans="1:23" ht="12.75">
      <c r="A241" s="339" t="s">
        <v>990</v>
      </c>
      <c r="B241" s="350">
        <v>0.5</v>
      </c>
      <c r="C241" s="206">
        <v>30000</v>
      </c>
      <c r="D241" s="206"/>
      <c r="E241" s="206"/>
      <c r="F241" s="351"/>
      <c r="G241" s="373" t="s">
        <v>998</v>
      </c>
      <c r="H241" s="129" t="s">
        <v>985</v>
      </c>
      <c r="I241" s="129">
        <v>1</v>
      </c>
      <c r="J241" s="129" t="s">
        <v>118</v>
      </c>
      <c r="K241" s="129" t="s">
        <v>997</v>
      </c>
      <c r="L241" s="213"/>
      <c r="M241" s="213"/>
      <c r="N241" s="213"/>
      <c r="O241" s="213"/>
      <c r="P241" s="213"/>
      <c r="Q241" s="213">
        <f t="shared" si="32"/>
        <v>1</v>
      </c>
      <c r="R241" s="213">
        <f t="shared" si="33"/>
        <v>1</v>
      </c>
      <c r="S241" s="178" t="s">
        <v>1005</v>
      </c>
      <c r="T241" s="214"/>
      <c r="U241" s="209">
        <f t="shared" si="34"/>
        <v>2</v>
      </c>
      <c r="V241" s="335">
        <f t="shared" si="35"/>
        <v>0</v>
      </c>
      <c r="W241" s="336">
        <f t="shared" si="36"/>
        <v>0</v>
      </c>
    </row>
    <row r="242" spans="1:23" ht="12.75">
      <c r="A242" s="339" t="s">
        <v>991</v>
      </c>
      <c r="B242" s="350">
        <v>190</v>
      </c>
      <c r="C242" s="206">
        <v>1000000</v>
      </c>
      <c r="D242" s="206"/>
      <c r="E242" s="206"/>
      <c r="F242" s="351"/>
      <c r="G242" s="373" t="s">
        <v>999</v>
      </c>
      <c r="H242" s="129" t="s">
        <v>985</v>
      </c>
      <c r="I242" s="129" t="s">
        <v>118</v>
      </c>
      <c r="J242" s="129" t="s">
        <v>118</v>
      </c>
      <c r="K242" s="129" t="s">
        <v>997</v>
      </c>
      <c r="L242" s="213"/>
      <c r="M242" s="213"/>
      <c r="N242" s="213"/>
      <c r="O242" s="213"/>
      <c r="P242" s="213"/>
      <c r="Q242" s="213">
        <f t="shared" si="32"/>
        <v>1</v>
      </c>
      <c r="R242" s="213">
        <f t="shared" si="33"/>
        <v>1</v>
      </c>
      <c r="S242" s="178" t="s">
        <v>1008</v>
      </c>
      <c r="T242" s="214"/>
      <c r="U242" s="209">
        <f t="shared" si="34"/>
        <v>2</v>
      </c>
      <c r="V242" s="335">
        <f t="shared" si="35"/>
        <v>0</v>
      </c>
      <c r="W242" s="336">
        <f t="shared" si="36"/>
        <v>0</v>
      </c>
    </row>
    <row r="243" spans="1:23" ht="12.75">
      <c r="A243" s="339" t="s">
        <v>992</v>
      </c>
      <c r="B243" s="350">
        <v>1</v>
      </c>
      <c r="C243" s="206">
        <v>10000</v>
      </c>
      <c r="D243" s="206"/>
      <c r="E243" s="206">
        <v>1</v>
      </c>
      <c r="F243" s="351"/>
      <c r="G243" s="373" t="s">
        <v>949</v>
      </c>
      <c r="H243" s="129" t="s">
        <v>985</v>
      </c>
      <c r="I243" s="129" t="s">
        <v>118</v>
      </c>
      <c r="J243" s="129" t="s">
        <v>118</v>
      </c>
      <c r="K243" s="129" t="s">
        <v>996</v>
      </c>
      <c r="L243" s="213"/>
      <c r="M243" s="213"/>
      <c r="N243" s="213"/>
      <c r="O243" s="213"/>
      <c r="P243" s="213"/>
      <c r="Q243" s="213">
        <f t="shared" si="32"/>
        <v>1</v>
      </c>
      <c r="R243" s="213">
        <f t="shared" si="33"/>
        <v>1</v>
      </c>
      <c r="S243" s="178" t="s">
        <v>1004</v>
      </c>
      <c r="T243" s="214"/>
      <c r="U243" s="209">
        <f t="shared" si="34"/>
        <v>2</v>
      </c>
      <c r="V243" s="335">
        <f t="shared" si="35"/>
        <v>0</v>
      </c>
      <c r="W243" s="336">
        <f t="shared" si="36"/>
        <v>0</v>
      </c>
    </row>
    <row r="244" spans="1:23" ht="12.75">
      <c r="A244" s="339" t="s">
        <v>993</v>
      </c>
      <c r="B244" s="350">
        <v>1</v>
      </c>
      <c r="C244" s="206">
        <v>5000</v>
      </c>
      <c r="D244" s="206"/>
      <c r="E244" s="206">
        <v>1</v>
      </c>
      <c r="F244" s="351"/>
      <c r="G244" s="373" t="s">
        <v>118</v>
      </c>
      <c r="H244" s="129" t="s">
        <v>985</v>
      </c>
      <c r="I244" s="129" t="s">
        <v>118</v>
      </c>
      <c r="J244" s="129" t="s">
        <v>118</v>
      </c>
      <c r="K244" s="129" t="s">
        <v>996</v>
      </c>
      <c r="L244" s="213"/>
      <c r="M244" s="213"/>
      <c r="N244" s="213"/>
      <c r="O244" s="213"/>
      <c r="P244" s="213"/>
      <c r="Q244" s="213">
        <f t="shared" si="32"/>
        <v>1</v>
      </c>
      <c r="R244" s="213">
        <f t="shared" si="33"/>
        <v>1</v>
      </c>
      <c r="S244" s="178"/>
      <c r="T244" s="214"/>
      <c r="U244" s="209">
        <f t="shared" si="34"/>
        <v>2</v>
      </c>
      <c r="V244" s="335">
        <f t="shared" si="35"/>
        <v>0</v>
      </c>
      <c r="W244" s="336">
        <f t="shared" si="36"/>
        <v>0</v>
      </c>
    </row>
    <row r="245" spans="1:23" ht="12.75">
      <c r="A245" s="339" t="s">
        <v>994</v>
      </c>
      <c r="B245" s="350">
        <v>1</v>
      </c>
      <c r="C245" s="206">
        <v>5000</v>
      </c>
      <c r="D245" s="206"/>
      <c r="E245" s="206">
        <v>1</v>
      </c>
      <c r="F245" s="351"/>
      <c r="G245" s="373" t="s">
        <v>118</v>
      </c>
      <c r="H245" s="129" t="s">
        <v>985</v>
      </c>
      <c r="I245" s="129" t="s">
        <v>118</v>
      </c>
      <c r="J245" s="129" t="s">
        <v>118</v>
      </c>
      <c r="K245" s="129" t="s">
        <v>996</v>
      </c>
      <c r="L245" s="213"/>
      <c r="M245" s="213"/>
      <c r="N245" s="213"/>
      <c r="O245" s="213"/>
      <c r="P245" s="213"/>
      <c r="Q245" s="213">
        <f t="shared" si="32"/>
        <v>1</v>
      </c>
      <c r="R245" s="213">
        <f t="shared" si="33"/>
        <v>1</v>
      </c>
      <c r="S245" s="178"/>
      <c r="T245" s="214"/>
      <c r="U245" s="209">
        <f t="shared" si="34"/>
        <v>2</v>
      </c>
      <c r="V245" s="335">
        <f t="shared" si="35"/>
        <v>0</v>
      </c>
      <c r="W245" s="336">
        <f t="shared" si="36"/>
        <v>0</v>
      </c>
    </row>
    <row r="246" spans="1:23" ht="12.75">
      <c r="A246" s="341" t="s">
        <v>995</v>
      </c>
      <c r="B246" s="352">
        <v>1</v>
      </c>
      <c r="C246" s="216">
        <v>63000</v>
      </c>
      <c r="D246" s="216"/>
      <c r="E246" s="216"/>
      <c r="F246" s="354"/>
      <c r="G246" s="374" t="s">
        <v>949</v>
      </c>
      <c r="H246" s="132" t="s">
        <v>969</v>
      </c>
      <c r="I246" s="132" t="s">
        <v>118</v>
      </c>
      <c r="J246" s="132" t="s">
        <v>118</v>
      </c>
      <c r="K246" s="132"/>
      <c r="L246" s="222"/>
      <c r="M246" s="222"/>
      <c r="N246" s="222"/>
      <c r="O246" s="222"/>
      <c r="P246" s="222"/>
      <c r="Q246" s="222">
        <f t="shared" si="32"/>
        <v>1</v>
      </c>
      <c r="R246" s="222">
        <f t="shared" si="33"/>
        <v>1</v>
      </c>
      <c r="S246" s="377"/>
      <c r="T246" s="223"/>
      <c r="U246" s="218">
        <f t="shared" si="34"/>
        <v>2</v>
      </c>
      <c r="V246" s="343">
        <f t="shared" si="35"/>
        <v>0</v>
      </c>
      <c r="W246" s="344">
        <f t="shared" si="36"/>
        <v>0</v>
      </c>
    </row>
    <row r="247" spans="1:23" ht="12.75">
      <c r="A247" s="358" t="s">
        <v>897</v>
      </c>
      <c r="B247" s="359"/>
      <c r="C247" s="360"/>
      <c r="D247" s="360"/>
      <c r="E247" s="359"/>
      <c r="F247" s="361" t="s">
        <v>118</v>
      </c>
      <c r="G247" s="360"/>
      <c r="H247" s="360"/>
      <c r="I247" s="362"/>
      <c r="J247" s="359"/>
      <c r="K247" s="362"/>
      <c r="L247" s="363"/>
      <c r="M247" s="363"/>
      <c r="N247" s="363"/>
      <c r="O247" s="363"/>
      <c r="P247" s="363"/>
      <c r="Q247" s="363"/>
      <c r="R247" s="363"/>
      <c r="S247" s="359"/>
      <c r="T247" s="359"/>
      <c r="U247" s="364"/>
      <c r="V247" s="365"/>
      <c r="W247" s="366"/>
    </row>
    <row r="248" spans="1:23" ht="12.75">
      <c r="A248" s="317" t="s">
        <v>898</v>
      </c>
      <c r="B248" s="359" t="s">
        <v>21</v>
      </c>
      <c r="C248" s="360" t="s">
        <v>148</v>
      </c>
      <c r="D248" s="360" t="s">
        <v>461</v>
      </c>
      <c r="E248" s="359" t="s">
        <v>900</v>
      </c>
      <c r="F248" s="357">
        <f>IF(SUM(F249:F271)&gt;0,"-","")</f>
      </c>
      <c r="G248" s="360" t="s">
        <v>902</v>
      </c>
      <c r="H248" s="360" t="s">
        <v>904</v>
      </c>
      <c r="I248" s="362" t="s">
        <v>906</v>
      </c>
      <c r="J248" s="359" t="s">
        <v>908</v>
      </c>
      <c r="K248" s="362" t="s">
        <v>912</v>
      </c>
      <c r="L248" s="363"/>
      <c r="M248" s="363"/>
      <c r="N248" s="363"/>
      <c r="O248" s="363"/>
      <c r="P248" s="363"/>
      <c r="Q248" s="363"/>
      <c r="R248" s="363"/>
      <c r="S248" s="359" t="s">
        <v>909</v>
      </c>
      <c r="T248" s="359" t="s">
        <v>910</v>
      </c>
      <c r="U248" s="364"/>
      <c r="V248" s="359" t="s">
        <v>21</v>
      </c>
      <c r="W248" s="386" t="s">
        <v>148</v>
      </c>
    </row>
    <row r="249" spans="1:23" s="114" customFormat="1" ht="12.75">
      <c r="A249" s="339" t="s">
        <v>899</v>
      </c>
      <c r="B249" s="335">
        <v>2</v>
      </c>
      <c r="C249" s="345">
        <v>500</v>
      </c>
      <c r="D249" s="345"/>
      <c r="E249" s="129" t="s">
        <v>901</v>
      </c>
      <c r="F249" s="346"/>
      <c r="G249" s="347" t="s">
        <v>903</v>
      </c>
      <c r="H249" s="347" t="s">
        <v>905</v>
      </c>
      <c r="I249" s="348" t="s">
        <v>907</v>
      </c>
      <c r="J249" s="129" t="s">
        <v>918</v>
      </c>
      <c r="K249" s="348" t="s">
        <v>118</v>
      </c>
      <c r="L249" s="349"/>
      <c r="M249" s="349"/>
      <c r="N249" s="349"/>
      <c r="O249" s="349"/>
      <c r="P249" s="349"/>
      <c r="Q249" s="349">
        <f aca="true" t="shared" si="37" ref="Q249:Q271">IF(D249="H",0.5,IF(D249="L",3,1))</f>
        <v>1</v>
      </c>
      <c r="R249" s="349">
        <f aca="true" t="shared" si="38" ref="R249:R271">IF(D249="H",3,IF(D249="L",0.5,1))</f>
        <v>1</v>
      </c>
      <c r="S249" s="129">
        <v>2</v>
      </c>
      <c r="T249" s="129">
        <v>15</v>
      </c>
      <c r="U249" s="383">
        <v>1</v>
      </c>
      <c r="V249" s="384">
        <f aca="true" t="shared" si="39" ref="V249:V271">B249*F249*U249*Q249</f>
        <v>0</v>
      </c>
      <c r="W249" s="385">
        <f aca="true" t="shared" si="40" ref="W249:W271">C249*F249*R249</f>
        <v>0</v>
      </c>
    </row>
    <row r="250" spans="1:23" s="114" customFormat="1" ht="12.75">
      <c r="A250" s="339" t="s">
        <v>911</v>
      </c>
      <c r="B250" s="335">
        <v>4</v>
      </c>
      <c r="C250" s="345">
        <v>900</v>
      </c>
      <c r="D250" s="345"/>
      <c r="E250" s="347" t="s">
        <v>901</v>
      </c>
      <c r="F250" s="346"/>
      <c r="G250" s="129" t="s">
        <v>903</v>
      </c>
      <c r="H250" s="129" t="s">
        <v>940</v>
      </c>
      <c r="I250" s="348" t="s">
        <v>907</v>
      </c>
      <c r="J250" s="129" t="s">
        <v>918</v>
      </c>
      <c r="K250" s="348" t="s">
        <v>953</v>
      </c>
      <c r="L250" s="349"/>
      <c r="M250" s="349"/>
      <c r="N250" s="349"/>
      <c r="O250" s="349"/>
      <c r="P250" s="349"/>
      <c r="Q250" s="349">
        <f t="shared" si="37"/>
        <v>1</v>
      </c>
      <c r="R250" s="349">
        <f t="shared" si="38"/>
        <v>1</v>
      </c>
      <c r="S250" s="129">
        <v>3</v>
      </c>
      <c r="T250" s="129">
        <v>30</v>
      </c>
      <c r="U250" s="340">
        <v>1</v>
      </c>
      <c r="V250" s="335">
        <f t="shared" si="39"/>
        <v>0</v>
      </c>
      <c r="W250" s="336">
        <f t="shared" si="40"/>
        <v>0</v>
      </c>
    </row>
    <row r="251" spans="1:23" s="114" customFormat="1" ht="12.75">
      <c r="A251" s="339" t="s">
        <v>914</v>
      </c>
      <c r="B251" s="350">
        <v>1</v>
      </c>
      <c r="C251" s="345">
        <v>1000</v>
      </c>
      <c r="D251" s="345"/>
      <c r="E251" s="347" t="s">
        <v>901</v>
      </c>
      <c r="F251" s="346"/>
      <c r="G251" s="129" t="s">
        <v>903</v>
      </c>
      <c r="H251" s="347" t="s">
        <v>905</v>
      </c>
      <c r="I251" s="348" t="s">
        <v>941</v>
      </c>
      <c r="J251" s="129" t="s">
        <v>918</v>
      </c>
      <c r="K251" s="348" t="s">
        <v>118</v>
      </c>
      <c r="L251" s="349"/>
      <c r="M251" s="349"/>
      <c r="N251" s="349"/>
      <c r="O251" s="349"/>
      <c r="P251" s="349"/>
      <c r="Q251" s="349">
        <f t="shared" si="37"/>
        <v>1</v>
      </c>
      <c r="R251" s="349">
        <f t="shared" si="38"/>
        <v>1</v>
      </c>
      <c r="S251" s="129">
        <v>1</v>
      </c>
      <c r="T251" s="129">
        <v>30</v>
      </c>
      <c r="U251" s="340">
        <v>1</v>
      </c>
      <c r="V251" s="335">
        <f t="shared" si="39"/>
        <v>0</v>
      </c>
      <c r="W251" s="336">
        <f t="shared" si="40"/>
        <v>0</v>
      </c>
    </row>
    <row r="252" spans="1:23" s="114" customFormat="1" ht="12.75">
      <c r="A252" s="339" t="s">
        <v>915</v>
      </c>
      <c r="B252" s="350">
        <v>2</v>
      </c>
      <c r="C252" s="345">
        <v>800</v>
      </c>
      <c r="D252" s="345"/>
      <c r="E252" s="347" t="s">
        <v>901</v>
      </c>
      <c r="F252" s="346"/>
      <c r="G252" s="129" t="s">
        <v>903</v>
      </c>
      <c r="H252" s="347" t="s">
        <v>905</v>
      </c>
      <c r="I252" s="348" t="s">
        <v>907</v>
      </c>
      <c r="J252" s="129" t="s">
        <v>918</v>
      </c>
      <c r="K252" s="348" t="s">
        <v>118</v>
      </c>
      <c r="L252" s="349"/>
      <c r="M252" s="349"/>
      <c r="N252" s="349"/>
      <c r="O252" s="349"/>
      <c r="P252" s="349"/>
      <c r="Q252" s="349">
        <f t="shared" si="37"/>
        <v>1</v>
      </c>
      <c r="R252" s="349">
        <f t="shared" si="38"/>
        <v>1</v>
      </c>
      <c r="S252" s="129">
        <v>2</v>
      </c>
      <c r="T252" s="129">
        <v>15</v>
      </c>
      <c r="U252" s="340">
        <v>1</v>
      </c>
      <c r="V252" s="335">
        <f t="shared" si="39"/>
        <v>0</v>
      </c>
      <c r="W252" s="336">
        <f t="shared" si="40"/>
        <v>0</v>
      </c>
    </row>
    <row r="253" spans="1:23" s="114" customFormat="1" ht="12.75">
      <c r="A253" s="339" t="s">
        <v>916</v>
      </c>
      <c r="B253" s="350">
        <v>4</v>
      </c>
      <c r="C253" s="345">
        <v>1200</v>
      </c>
      <c r="D253" s="345"/>
      <c r="E253" s="347" t="s">
        <v>901</v>
      </c>
      <c r="F253" s="346"/>
      <c r="G253" s="129" t="s">
        <v>903</v>
      </c>
      <c r="H253" s="347" t="s">
        <v>940</v>
      </c>
      <c r="I253" s="348" t="s">
        <v>907</v>
      </c>
      <c r="J253" s="129" t="s">
        <v>918</v>
      </c>
      <c r="K253" s="348" t="s">
        <v>953</v>
      </c>
      <c r="L253" s="349"/>
      <c r="M253" s="349"/>
      <c r="N253" s="349"/>
      <c r="O253" s="349"/>
      <c r="P253" s="349"/>
      <c r="Q253" s="349">
        <f t="shared" si="37"/>
        <v>1</v>
      </c>
      <c r="R253" s="349">
        <f t="shared" si="38"/>
        <v>1</v>
      </c>
      <c r="S253" s="129">
        <v>3</v>
      </c>
      <c r="T253" s="129">
        <v>30</v>
      </c>
      <c r="U253" s="340">
        <v>1</v>
      </c>
      <c r="V253" s="335">
        <f t="shared" si="39"/>
        <v>0</v>
      </c>
      <c r="W253" s="336">
        <f t="shared" si="40"/>
        <v>0</v>
      </c>
    </row>
    <row r="254" spans="1:23" s="114" customFormat="1" ht="12.75">
      <c r="A254" s="339" t="s">
        <v>956</v>
      </c>
      <c r="B254" s="350">
        <v>2</v>
      </c>
      <c r="C254" s="345">
        <v>1000</v>
      </c>
      <c r="D254" s="345"/>
      <c r="E254" s="347" t="s">
        <v>935</v>
      </c>
      <c r="F254" s="346"/>
      <c r="G254" s="129" t="s">
        <v>903</v>
      </c>
      <c r="H254" s="347" t="s">
        <v>905</v>
      </c>
      <c r="I254" s="348" t="s">
        <v>943</v>
      </c>
      <c r="J254" s="129" t="s">
        <v>945</v>
      </c>
      <c r="K254" s="348" t="s">
        <v>952</v>
      </c>
      <c r="L254" s="349"/>
      <c r="M254" s="349"/>
      <c r="N254" s="349"/>
      <c r="O254" s="349"/>
      <c r="P254" s="349"/>
      <c r="Q254" s="349">
        <f t="shared" si="37"/>
        <v>1</v>
      </c>
      <c r="R254" s="349">
        <f t="shared" si="38"/>
        <v>1</v>
      </c>
      <c r="S254" s="129">
        <v>2</v>
      </c>
      <c r="T254" s="129">
        <v>50</v>
      </c>
      <c r="U254" s="340">
        <v>1</v>
      </c>
      <c r="V254" s="335">
        <f t="shared" si="39"/>
        <v>0</v>
      </c>
      <c r="W254" s="336">
        <f t="shared" si="40"/>
        <v>0</v>
      </c>
    </row>
    <row r="255" spans="1:23" ht="12.75">
      <c r="A255" s="339" t="s">
        <v>919</v>
      </c>
      <c r="B255" s="350">
        <v>0.5</v>
      </c>
      <c r="C255" s="206">
        <v>500</v>
      </c>
      <c r="D255" s="206"/>
      <c r="E255" s="347" t="s">
        <v>901</v>
      </c>
      <c r="F255" s="351"/>
      <c r="G255" s="129" t="s">
        <v>903</v>
      </c>
      <c r="H255" s="347" t="s">
        <v>905</v>
      </c>
      <c r="I255" s="348" t="s">
        <v>943</v>
      </c>
      <c r="J255" s="129" t="s">
        <v>948</v>
      </c>
      <c r="K255" s="348" t="s">
        <v>118</v>
      </c>
      <c r="L255" s="349"/>
      <c r="M255" s="349"/>
      <c r="N255" s="349"/>
      <c r="O255" s="349"/>
      <c r="P255" s="349"/>
      <c r="Q255" s="349">
        <f t="shared" si="37"/>
        <v>1</v>
      </c>
      <c r="R255" s="349">
        <f t="shared" si="38"/>
        <v>1</v>
      </c>
      <c r="S255" s="129">
        <v>1</v>
      </c>
      <c r="T255" s="129">
        <v>8</v>
      </c>
      <c r="U255" s="340">
        <v>1</v>
      </c>
      <c r="V255" s="335">
        <f t="shared" si="39"/>
        <v>0</v>
      </c>
      <c r="W255" s="336">
        <f t="shared" si="40"/>
        <v>0</v>
      </c>
    </row>
    <row r="256" spans="1:23" ht="12.75">
      <c r="A256" s="339" t="s">
        <v>920</v>
      </c>
      <c r="B256" s="350">
        <v>1</v>
      </c>
      <c r="C256" s="206">
        <v>1000</v>
      </c>
      <c r="D256" s="206"/>
      <c r="E256" s="347" t="s">
        <v>935</v>
      </c>
      <c r="F256" s="351"/>
      <c r="G256" s="129" t="s">
        <v>903</v>
      </c>
      <c r="H256" s="347" t="s">
        <v>905</v>
      </c>
      <c r="I256" s="348" t="s">
        <v>942</v>
      </c>
      <c r="J256" s="129" t="s">
        <v>947</v>
      </c>
      <c r="K256" s="348" t="s">
        <v>954</v>
      </c>
      <c r="L256" s="349"/>
      <c r="M256" s="349"/>
      <c r="N256" s="349"/>
      <c r="O256" s="349"/>
      <c r="P256" s="349"/>
      <c r="Q256" s="349">
        <f t="shared" si="37"/>
        <v>1</v>
      </c>
      <c r="R256" s="349">
        <f t="shared" si="38"/>
        <v>1</v>
      </c>
      <c r="S256" s="129">
        <v>2</v>
      </c>
      <c r="T256" s="129">
        <v>150</v>
      </c>
      <c r="U256" s="340">
        <v>1</v>
      </c>
      <c r="V256" s="335">
        <f t="shared" si="39"/>
        <v>0</v>
      </c>
      <c r="W256" s="336">
        <f t="shared" si="40"/>
        <v>0</v>
      </c>
    </row>
    <row r="257" spans="1:23" ht="12.75">
      <c r="A257" s="339" t="s">
        <v>921</v>
      </c>
      <c r="B257" s="350">
        <v>1</v>
      </c>
      <c r="C257" s="206">
        <v>2000</v>
      </c>
      <c r="D257" s="206"/>
      <c r="E257" s="347" t="s">
        <v>901</v>
      </c>
      <c r="F257" s="351"/>
      <c r="G257" s="129" t="s">
        <v>903</v>
      </c>
      <c r="H257" s="347" t="s">
        <v>905</v>
      </c>
      <c r="I257" s="348" t="s">
        <v>943</v>
      </c>
      <c r="J257" s="129" t="s">
        <v>948</v>
      </c>
      <c r="K257" s="348" t="s">
        <v>118</v>
      </c>
      <c r="L257" s="349"/>
      <c r="M257" s="349"/>
      <c r="N257" s="349"/>
      <c r="O257" s="349"/>
      <c r="P257" s="349"/>
      <c r="Q257" s="349">
        <f t="shared" si="37"/>
        <v>1</v>
      </c>
      <c r="R257" s="349">
        <f t="shared" si="38"/>
        <v>1</v>
      </c>
      <c r="S257" s="129">
        <v>1</v>
      </c>
      <c r="T257" s="129">
        <v>20</v>
      </c>
      <c r="U257" s="340">
        <v>1</v>
      </c>
      <c r="V257" s="335">
        <f t="shared" si="39"/>
        <v>0</v>
      </c>
      <c r="W257" s="336">
        <f t="shared" si="40"/>
        <v>0</v>
      </c>
    </row>
    <row r="258" spans="1:23" ht="12.75">
      <c r="A258" s="339" t="s">
        <v>922</v>
      </c>
      <c r="B258" s="350">
        <v>1</v>
      </c>
      <c r="C258" s="206">
        <v>4000</v>
      </c>
      <c r="D258" s="206"/>
      <c r="E258" s="347" t="s">
        <v>901</v>
      </c>
      <c r="F258" s="351"/>
      <c r="G258" s="129" t="s">
        <v>903</v>
      </c>
      <c r="H258" s="347" t="s">
        <v>905</v>
      </c>
      <c r="I258" s="348" t="s">
        <v>942</v>
      </c>
      <c r="J258" s="129" t="s">
        <v>948</v>
      </c>
      <c r="K258" s="348" t="s">
        <v>118</v>
      </c>
      <c r="L258" s="349"/>
      <c r="M258" s="349"/>
      <c r="N258" s="349"/>
      <c r="O258" s="349"/>
      <c r="P258" s="349"/>
      <c r="Q258" s="349">
        <f t="shared" si="37"/>
        <v>1</v>
      </c>
      <c r="R258" s="349">
        <f t="shared" si="38"/>
        <v>1</v>
      </c>
      <c r="S258" s="129">
        <v>1</v>
      </c>
      <c r="T258" s="129">
        <v>30</v>
      </c>
      <c r="U258" s="340">
        <v>1</v>
      </c>
      <c r="V258" s="335">
        <f t="shared" si="39"/>
        <v>0</v>
      </c>
      <c r="W258" s="336">
        <f t="shared" si="40"/>
        <v>0</v>
      </c>
    </row>
    <row r="259" spans="1:23" ht="12.75">
      <c r="A259" s="339" t="s">
        <v>923</v>
      </c>
      <c r="B259" s="350">
        <v>1</v>
      </c>
      <c r="C259" s="206">
        <v>4000</v>
      </c>
      <c r="D259" s="206"/>
      <c r="E259" s="347" t="s">
        <v>901</v>
      </c>
      <c r="F259" s="351"/>
      <c r="G259" s="129" t="s">
        <v>903</v>
      </c>
      <c r="H259" s="347" t="s">
        <v>905</v>
      </c>
      <c r="I259" s="348" t="s">
        <v>942</v>
      </c>
      <c r="J259" s="129" t="s">
        <v>949</v>
      </c>
      <c r="K259" s="348" t="s">
        <v>118</v>
      </c>
      <c r="L259" s="349"/>
      <c r="M259" s="349"/>
      <c r="N259" s="349"/>
      <c r="O259" s="349"/>
      <c r="P259" s="349"/>
      <c r="Q259" s="349">
        <f t="shared" si="37"/>
        <v>1</v>
      </c>
      <c r="R259" s="349">
        <f t="shared" si="38"/>
        <v>1</v>
      </c>
      <c r="S259" s="129">
        <v>1</v>
      </c>
      <c r="T259" s="129">
        <v>30</v>
      </c>
      <c r="U259" s="340">
        <v>1</v>
      </c>
      <c r="V259" s="335">
        <f t="shared" si="39"/>
        <v>0</v>
      </c>
      <c r="W259" s="336">
        <f t="shared" si="40"/>
        <v>0</v>
      </c>
    </row>
    <row r="260" spans="1:23" ht="12.75">
      <c r="A260" s="339" t="s">
        <v>924</v>
      </c>
      <c r="B260" s="350">
        <v>0.5</v>
      </c>
      <c r="C260" s="206">
        <v>15000</v>
      </c>
      <c r="D260" s="206"/>
      <c r="E260" s="347" t="s">
        <v>901</v>
      </c>
      <c r="F260" s="351"/>
      <c r="G260" s="129" t="s">
        <v>903</v>
      </c>
      <c r="H260" s="347" t="s">
        <v>905</v>
      </c>
      <c r="I260" s="348" t="s">
        <v>942</v>
      </c>
      <c r="J260" s="129" t="s">
        <v>948</v>
      </c>
      <c r="K260" s="348" t="s">
        <v>118</v>
      </c>
      <c r="L260" s="349"/>
      <c r="M260" s="349"/>
      <c r="N260" s="349"/>
      <c r="O260" s="349"/>
      <c r="P260" s="349"/>
      <c r="Q260" s="349">
        <f t="shared" si="37"/>
        <v>1</v>
      </c>
      <c r="R260" s="349">
        <f t="shared" si="38"/>
        <v>1</v>
      </c>
      <c r="S260" s="129">
        <v>1</v>
      </c>
      <c r="T260" s="129">
        <v>15</v>
      </c>
      <c r="U260" s="340">
        <v>1</v>
      </c>
      <c r="V260" s="335">
        <f t="shared" si="39"/>
        <v>0</v>
      </c>
      <c r="W260" s="336">
        <f t="shared" si="40"/>
        <v>0</v>
      </c>
    </row>
    <row r="261" spans="1:23" ht="12.75">
      <c r="A261" s="339" t="s">
        <v>925</v>
      </c>
      <c r="B261" s="350">
        <v>0.5</v>
      </c>
      <c r="C261" s="206">
        <v>200</v>
      </c>
      <c r="D261" s="206"/>
      <c r="E261" s="347" t="s">
        <v>901</v>
      </c>
      <c r="F261" s="351"/>
      <c r="G261" s="129" t="s">
        <v>903</v>
      </c>
      <c r="H261" s="347" t="s">
        <v>905</v>
      </c>
      <c r="I261" s="348" t="s">
        <v>943</v>
      </c>
      <c r="J261" s="129" t="s">
        <v>949</v>
      </c>
      <c r="K261" s="348" t="s">
        <v>118</v>
      </c>
      <c r="L261" s="349"/>
      <c r="M261" s="349"/>
      <c r="N261" s="349"/>
      <c r="O261" s="349"/>
      <c r="P261" s="349"/>
      <c r="Q261" s="349">
        <f t="shared" si="37"/>
        <v>1</v>
      </c>
      <c r="R261" s="349">
        <f t="shared" si="38"/>
        <v>1</v>
      </c>
      <c r="S261" s="129">
        <v>1</v>
      </c>
      <c r="T261" s="129">
        <v>50</v>
      </c>
      <c r="U261" s="340">
        <v>1</v>
      </c>
      <c r="V261" s="335">
        <f t="shared" si="39"/>
        <v>0</v>
      </c>
      <c r="W261" s="336">
        <f t="shared" si="40"/>
        <v>0</v>
      </c>
    </row>
    <row r="262" spans="1:23" ht="12.75">
      <c r="A262" s="339" t="s">
        <v>926</v>
      </c>
      <c r="B262" s="350">
        <v>4</v>
      </c>
      <c r="C262" s="206">
        <v>200</v>
      </c>
      <c r="D262" s="206"/>
      <c r="E262" s="347" t="s">
        <v>901</v>
      </c>
      <c r="F262" s="351"/>
      <c r="G262" s="129" t="s">
        <v>903</v>
      </c>
      <c r="H262" s="347" t="s">
        <v>905</v>
      </c>
      <c r="I262" s="348" t="s">
        <v>942</v>
      </c>
      <c r="J262" s="129" t="s">
        <v>950</v>
      </c>
      <c r="K262" s="348" t="s">
        <v>118</v>
      </c>
      <c r="L262" s="349"/>
      <c r="M262" s="349"/>
      <c r="N262" s="349"/>
      <c r="O262" s="349"/>
      <c r="P262" s="349"/>
      <c r="Q262" s="349">
        <f t="shared" si="37"/>
        <v>1</v>
      </c>
      <c r="R262" s="349">
        <f t="shared" si="38"/>
        <v>1</v>
      </c>
      <c r="S262" s="129">
        <v>3</v>
      </c>
      <c r="T262" s="129">
        <v>10</v>
      </c>
      <c r="U262" s="340">
        <v>1</v>
      </c>
      <c r="V262" s="335">
        <f t="shared" si="39"/>
        <v>0</v>
      </c>
      <c r="W262" s="336">
        <f t="shared" si="40"/>
        <v>0</v>
      </c>
    </row>
    <row r="263" spans="1:23" ht="12.75">
      <c r="A263" s="339" t="s">
        <v>927</v>
      </c>
      <c r="B263" s="350">
        <v>1.5</v>
      </c>
      <c r="C263" s="206">
        <v>1000</v>
      </c>
      <c r="D263" s="206"/>
      <c r="E263" s="347" t="s">
        <v>901</v>
      </c>
      <c r="F263" s="351"/>
      <c r="G263" s="129" t="s">
        <v>903</v>
      </c>
      <c r="H263" s="347" t="s">
        <v>905</v>
      </c>
      <c r="I263" s="348" t="s">
        <v>943</v>
      </c>
      <c r="J263" s="129" t="s">
        <v>950</v>
      </c>
      <c r="K263" s="348" t="s">
        <v>118</v>
      </c>
      <c r="L263" s="349"/>
      <c r="M263" s="349"/>
      <c r="N263" s="349"/>
      <c r="O263" s="349"/>
      <c r="P263" s="349"/>
      <c r="Q263" s="349">
        <f t="shared" si="37"/>
        <v>1</v>
      </c>
      <c r="R263" s="349">
        <f t="shared" si="38"/>
        <v>1</v>
      </c>
      <c r="S263" s="129">
        <v>1</v>
      </c>
      <c r="T263" s="129">
        <v>30</v>
      </c>
      <c r="U263" s="340">
        <v>1</v>
      </c>
      <c r="V263" s="335">
        <f t="shared" si="39"/>
        <v>0</v>
      </c>
      <c r="W263" s="336">
        <f t="shared" si="40"/>
        <v>0</v>
      </c>
    </row>
    <row r="264" spans="1:23" ht="12.75">
      <c r="A264" s="339" t="s">
        <v>930</v>
      </c>
      <c r="B264" s="350">
        <v>2</v>
      </c>
      <c r="C264" s="206">
        <v>400</v>
      </c>
      <c r="D264" s="206"/>
      <c r="E264" s="347" t="s">
        <v>901</v>
      </c>
      <c r="F264" s="351"/>
      <c r="G264" s="129" t="s">
        <v>903</v>
      </c>
      <c r="H264" s="347" t="s">
        <v>905</v>
      </c>
      <c r="I264" s="348" t="s">
        <v>942</v>
      </c>
      <c r="J264" s="129" t="s">
        <v>948</v>
      </c>
      <c r="K264" s="348" t="s">
        <v>118</v>
      </c>
      <c r="L264" s="349"/>
      <c r="M264" s="349"/>
      <c r="N264" s="349"/>
      <c r="O264" s="349"/>
      <c r="P264" s="349"/>
      <c r="Q264" s="349">
        <f t="shared" si="37"/>
        <v>1</v>
      </c>
      <c r="R264" s="349">
        <f t="shared" si="38"/>
        <v>1</v>
      </c>
      <c r="S264" s="129">
        <v>3</v>
      </c>
      <c r="T264" s="129">
        <v>5</v>
      </c>
      <c r="U264" s="340">
        <v>1</v>
      </c>
      <c r="V264" s="335">
        <f t="shared" si="39"/>
        <v>0</v>
      </c>
      <c r="W264" s="336">
        <f t="shared" si="40"/>
        <v>0</v>
      </c>
    </row>
    <row r="265" spans="1:23" s="114" customFormat="1" ht="12.75">
      <c r="A265" s="339" t="s">
        <v>913</v>
      </c>
      <c r="B265" s="350">
        <v>3</v>
      </c>
      <c r="C265" s="345">
        <v>600</v>
      </c>
      <c r="D265" s="345"/>
      <c r="E265" s="347" t="s">
        <v>934</v>
      </c>
      <c r="F265" s="346"/>
      <c r="G265" s="129" t="s">
        <v>903</v>
      </c>
      <c r="H265" s="347" t="s">
        <v>905</v>
      </c>
      <c r="I265" s="348" t="s">
        <v>942</v>
      </c>
      <c r="J265" s="129" t="s">
        <v>945</v>
      </c>
      <c r="K265" s="348" t="s">
        <v>951</v>
      </c>
      <c r="L265" s="349"/>
      <c r="M265" s="349"/>
      <c r="N265" s="349"/>
      <c r="O265" s="349"/>
      <c r="P265" s="349"/>
      <c r="Q265" s="349">
        <f t="shared" si="37"/>
        <v>1</v>
      </c>
      <c r="R265" s="349">
        <f t="shared" si="38"/>
        <v>1</v>
      </c>
      <c r="S265" s="129">
        <v>2</v>
      </c>
      <c r="T265" s="129">
        <v>10</v>
      </c>
      <c r="U265" s="340">
        <v>1</v>
      </c>
      <c r="V265" s="335">
        <f t="shared" si="39"/>
        <v>0</v>
      </c>
      <c r="W265" s="336">
        <f t="shared" si="40"/>
        <v>0</v>
      </c>
    </row>
    <row r="266" spans="1:23" s="114" customFormat="1" ht="12.75">
      <c r="A266" s="339" t="s">
        <v>917</v>
      </c>
      <c r="B266" s="350">
        <v>4</v>
      </c>
      <c r="C266" s="345">
        <v>2000</v>
      </c>
      <c r="D266" s="345"/>
      <c r="E266" s="347" t="s">
        <v>935</v>
      </c>
      <c r="F266" s="346"/>
      <c r="G266" s="129" t="s">
        <v>936</v>
      </c>
      <c r="H266" s="347" t="s">
        <v>905</v>
      </c>
      <c r="I266" s="348" t="s">
        <v>942</v>
      </c>
      <c r="J266" s="129" t="s">
        <v>946</v>
      </c>
      <c r="K266" s="348" t="s">
        <v>118</v>
      </c>
      <c r="L266" s="349"/>
      <c r="M266" s="349"/>
      <c r="N266" s="349"/>
      <c r="O266" s="349"/>
      <c r="P266" s="349"/>
      <c r="Q266" s="349">
        <f t="shared" si="37"/>
        <v>1</v>
      </c>
      <c r="R266" s="349">
        <f t="shared" si="38"/>
        <v>1</v>
      </c>
      <c r="S266" s="129">
        <v>3</v>
      </c>
      <c r="T266" s="129">
        <v>4</v>
      </c>
      <c r="U266" s="340">
        <v>1</v>
      </c>
      <c r="V266" s="335">
        <f t="shared" si="39"/>
        <v>0</v>
      </c>
      <c r="W266" s="336">
        <f t="shared" si="40"/>
        <v>0</v>
      </c>
    </row>
    <row r="267" spans="1:23" ht="12.75">
      <c r="A267" s="339" t="s">
        <v>928</v>
      </c>
      <c r="B267" s="350">
        <v>3</v>
      </c>
      <c r="C267" s="206">
        <v>1200</v>
      </c>
      <c r="D267" s="206"/>
      <c r="E267" s="347" t="s">
        <v>935</v>
      </c>
      <c r="F267" s="351"/>
      <c r="G267" s="129" t="s">
        <v>937</v>
      </c>
      <c r="H267" s="347" t="s">
        <v>905</v>
      </c>
      <c r="I267" s="348" t="s">
        <v>944</v>
      </c>
      <c r="J267" s="129" t="s">
        <v>950</v>
      </c>
      <c r="K267" s="348" t="s">
        <v>955</v>
      </c>
      <c r="L267" s="349"/>
      <c r="M267" s="349"/>
      <c r="N267" s="349"/>
      <c r="O267" s="349"/>
      <c r="P267" s="349"/>
      <c r="Q267" s="349">
        <f t="shared" si="37"/>
        <v>1</v>
      </c>
      <c r="R267" s="349">
        <f t="shared" si="38"/>
        <v>1</v>
      </c>
      <c r="S267" s="129">
        <v>3</v>
      </c>
      <c r="T267" s="129">
        <v>5</v>
      </c>
      <c r="U267" s="340">
        <v>1</v>
      </c>
      <c r="V267" s="335">
        <f t="shared" si="39"/>
        <v>0</v>
      </c>
      <c r="W267" s="336">
        <f t="shared" si="40"/>
        <v>0</v>
      </c>
    </row>
    <row r="268" spans="1:23" ht="12.75">
      <c r="A268" s="339" t="s">
        <v>929</v>
      </c>
      <c r="B268" s="350">
        <v>2</v>
      </c>
      <c r="C268" s="206">
        <v>400</v>
      </c>
      <c r="D268" s="206"/>
      <c r="E268" s="347" t="s">
        <v>901</v>
      </c>
      <c r="F268" s="351"/>
      <c r="G268" s="129" t="s">
        <v>938</v>
      </c>
      <c r="H268" s="347" t="s">
        <v>905</v>
      </c>
      <c r="I268" s="348" t="s">
        <v>907</v>
      </c>
      <c r="J268" s="129" t="s">
        <v>949</v>
      </c>
      <c r="K268" s="348" t="s">
        <v>949</v>
      </c>
      <c r="L268" s="349"/>
      <c r="M268" s="349"/>
      <c r="N268" s="349"/>
      <c r="O268" s="349"/>
      <c r="P268" s="349"/>
      <c r="Q268" s="349">
        <f t="shared" si="37"/>
        <v>1</v>
      </c>
      <c r="R268" s="349">
        <f t="shared" si="38"/>
        <v>1</v>
      </c>
      <c r="S268" s="129">
        <v>3</v>
      </c>
      <c r="T268" s="129">
        <v>3</v>
      </c>
      <c r="U268" s="340">
        <v>1</v>
      </c>
      <c r="V268" s="335">
        <f t="shared" si="39"/>
        <v>0</v>
      </c>
      <c r="W268" s="336">
        <f t="shared" si="40"/>
        <v>0</v>
      </c>
    </row>
    <row r="269" spans="1:23" ht="12.75">
      <c r="A269" s="339" t="s">
        <v>931</v>
      </c>
      <c r="B269" s="350">
        <v>0.5</v>
      </c>
      <c r="C269" s="206">
        <v>2000</v>
      </c>
      <c r="D269" s="206"/>
      <c r="E269" s="347" t="s">
        <v>901</v>
      </c>
      <c r="F269" s="351"/>
      <c r="G269" s="129" t="s">
        <v>939</v>
      </c>
      <c r="H269" s="347" t="s">
        <v>905</v>
      </c>
      <c r="I269" s="348" t="s">
        <v>907</v>
      </c>
      <c r="J269" s="129" t="s">
        <v>945</v>
      </c>
      <c r="K269" s="348" t="s">
        <v>118</v>
      </c>
      <c r="L269" s="349"/>
      <c r="M269" s="349"/>
      <c r="N269" s="349"/>
      <c r="O269" s="349"/>
      <c r="P269" s="349"/>
      <c r="Q269" s="349">
        <f t="shared" si="37"/>
        <v>1</v>
      </c>
      <c r="R269" s="349">
        <f t="shared" si="38"/>
        <v>1</v>
      </c>
      <c r="S269" s="129">
        <v>1</v>
      </c>
      <c r="T269" s="129">
        <v>10</v>
      </c>
      <c r="U269" s="340">
        <v>1</v>
      </c>
      <c r="V269" s="335">
        <f t="shared" si="39"/>
        <v>0</v>
      </c>
      <c r="W269" s="336">
        <f t="shared" si="40"/>
        <v>0</v>
      </c>
    </row>
    <row r="270" spans="1:23" ht="12.75">
      <c r="A270" s="339" t="s">
        <v>932</v>
      </c>
      <c r="B270" s="350">
        <v>0.5</v>
      </c>
      <c r="C270" s="206">
        <v>3000</v>
      </c>
      <c r="D270" s="206"/>
      <c r="E270" s="347" t="s">
        <v>901</v>
      </c>
      <c r="F270" s="351"/>
      <c r="G270" s="129" t="s">
        <v>939</v>
      </c>
      <c r="H270" s="347" t="s">
        <v>905</v>
      </c>
      <c r="I270" s="348" t="s">
        <v>907</v>
      </c>
      <c r="J270" s="129" t="s">
        <v>948</v>
      </c>
      <c r="K270" s="348" t="s">
        <v>118</v>
      </c>
      <c r="L270" s="349"/>
      <c r="M270" s="349"/>
      <c r="N270" s="349"/>
      <c r="O270" s="349"/>
      <c r="P270" s="349"/>
      <c r="Q270" s="349">
        <f t="shared" si="37"/>
        <v>1</v>
      </c>
      <c r="R270" s="349">
        <f t="shared" si="38"/>
        <v>1</v>
      </c>
      <c r="S270" s="129">
        <v>1</v>
      </c>
      <c r="T270" s="129">
        <v>10</v>
      </c>
      <c r="U270" s="340">
        <v>1</v>
      </c>
      <c r="V270" s="335">
        <f t="shared" si="39"/>
        <v>0</v>
      </c>
      <c r="W270" s="336">
        <f t="shared" si="40"/>
        <v>0</v>
      </c>
    </row>
    <row r="271" spans="1:23" ht="12.75">
      <c r="A271" s="341" t="s">
        <v>933</v>
      </c>
      <c r="B271" s="352">
        <v>1</v>
      </c>
      <c r="C271" s="216">
        <v>3000</v>
      </c>
      <c r="D271" s="216"/>
      <c r="E271" s="353" t="s">
        <v>901</v>
      </c>
      <c r="F271" s="354"/>
      <c r="G271" s="132" t="s">
        <v>939</v>
      </c>
      <c r="H271" s="353" t="s">
        <v>905</v>
      </c>
      <c r="I271" s="355" t="s">
        <v>943</v>
      </c>
      <c r="J271" s="132" t="s">
        <v>918</v>
      </c>
      <c r="K271" s="355" t="s">
        <v>118</v>
      </c>
      <c r="L271" s="356"/>
      <c r="M271" s="356"/>
      <c r="N271" s="356"/>
      <c r="O271" s="356"/>
      <c r="P271" s="356"/>
      <c r="Q271" s="356">
        <f t="shared" si="37"/>
        <v>1</v>
      </c>
      <c r="R271" s="356">
        <f t="shared" si="38"/>
        <v>1</v>
      </c>
      <c r="S271" s="132">
        <v>2</v>
      </c>
      <c r="T271" s="132">
        <v>6</v>
      </c>
      <c r="U271" s="342">
        <v>1</v>
      </c>
      <c r="V271" s="343">
        <f t="shared" si="39"/>
        <v>0</v>
      </c>
      <c r="W271" s="344">
        <f t="shared" si="40"/>
        <v>0</v>
      </c>
    </row>
    <row r="272" spans="1:23" ht="12.75">
      <c r="A272" s="317" t="s">
        <v>1011</v>
      </c>
      <c r="B272" s="378" t="s">
        <v>21</v>
      </c>
      <c r="C272" s="379" t="s">
        <v>148</v>
      </c>
      <c r="D272" s="360" t="s">
        <v>461</v>
      </c>
      <c r="E272" s="378" t="s">
        <v>900</v>
      </c>
      <c r="F272" s="357">
        <f>IF(SUM(F273:F300)&gt;0,"-","")</f>
      </c>
      <c r="G272" s="379" t="s">
        <v>902</v>
      </c>
      <c r="H272" s="379" t="s">
        <v>904</v>
      </c>
      <c r="I272" s="380" t="s">
        <v>906</v>
      </c>
      <c r="J272" s="378" t="s">
        <v>908</v>
      </c>
      <c r="K272" s="380" t="s">
        <v>912</v>
      </c>
      <c r="L272" s="381"/>
      <c r="M272" s="381"/>
      <c r="N272" s="381"/>
      <c r="O272" s="381"/>
      <c r="P272" s="381"/>
      <c r="Q272" s="381"/>
      <c r="R272" s="381"/>
      <c r="S272" s="378" t="s">
        <v>909</v>
      </c>
      <c r="T272" s="378" t="s">
        <v>910</v>
      </c>
      <c r="U272" s="364"/>
      <c r="V272" s="359" t="s">
        <v>21</v>
      </c>
      <c r="W272" s="386" t="s">
        <v>148</v>
      </c>
    </row>
    <row r="273" spans="1:23" ht="12.75">
      <c r="A273" s="368" t="s">
        <v>881</v>
      </c>
      <c r="B273" s="369">
        <v>6</v>
      </c>
      <c r="C273" s="240">
        <v>1600</v>
      </c>
      <c r="D273" s="240"/>
      <c r="E273" s="388" t="s">
        <v>934</v>
      </c>
      <c r="F273" s="371"/>
      <c r="G273" s="135" t="s">
        <v>903</v>
      </c>
      <c r="H273" s="135" t="s">
        <v>940</v>
      </c>
      <c r="I273" s="372" t="s">
        <v>1040</v>
      </c>
      <c r="J273" s="135" t="s">
        <v>1045</v>
      </c>
      <c r="K273" s="372" t="s">
        <v>1050</v>
      </c>
      <c r="L273" s="389"/>
      <c r="M273" s="389"/>
      <c r="N273" s="389"/>
      <c r="O273" s="389"/>
      <c r="P273" s="389"/>
      <c r="Q273" s="389">
        <f aca="true" t="shared" si="41" ref="Q273:Q300">IF(D273="H",0.5,IF(D273="L",3,1))</f>
        <v>1</v>
      </c>
      <c r="R273" s="389">
        <f aca="true" t="shared" si="42" ref="R273:R300">IF(D273="H",3,IF(D273="L",0.5,1))</f>
        <v>1</v>
      </c>
      <c r="S273" s="390">
        <v>6</v>
      </c>
      <c r="T273" s="390">
        <v>60</v>
      </c>
      <c r="U273" s="383">
        <v>1</v>
      </c>
      <c r="V273" s="384">
        <f aca="true" t="shared" si="43" ref="V273:V300">B273*F273*U273*Q273</f>
        <v>0</v>
      </c>
      <c r="W273" s="385">
        <f aca="true" t="shared" si="44" ref="W273:W300">C273*F273*R273</f>
        <v>0</v>
      </c>
    </row>
    <row r="274" spans="1:23" ht="12.75">
      <c r="A274" s="339" t="s">
        <v>1018</v>
      </c>
      <c r="B274" s="350">
        <v>5</v>
      </c>
      <c r="C274" s="206">
        <v>3000</v>
      </c>
      <c r="D274" s="206"/>
      <c r="E274" s="347" t="s">
        <v>934</v>
      </c>
      <c r="F274" s="351"/>
      <c r="G274" s="129" t="s">
        <v>903</v>
      </c>
      <c r="H274" s="129" t="s">
        <v>905</v>
      </c>
      <c r="I274" s="348" t="s">
        <v>1041</v>
      </c>
      <c r="J274" s="129" t="s">
        <v>1045</v>
      </c>
      <c r="K274" s="348" t="s">
        <v>118</v>
      </c>
      <c r="L274" s="338"/>
      <c r="M274" s="338"/>
      <c r="N274" s="338"/>
      <c r="O274" s="338"/>
      <c r="P274" s="338"/>
      <c r="Q274" s="338">
        <f t="shared" si="41"/>
        <v>1</v>
      </c>
      <c r="R274" s="338">
        <f t="shared" si="42"/>
        <v>1</v>
      </c>
      <c r="S274" s="391">
        <v>5</v>
      </c>
      <c r="T274" s="391">
        <v>30</v>
      </c>
      <c r="U274" s="340">
        <v>1</v>
      </c>
      <c r="V274" s="335">
        <f t="shared" si="43"/>
        <v>0</v>
      </c>
      <c r="W274" s="336">
        <f t="shared" si="44"/>
        <v>0</v>
      </c>
    </row>
    <row r="275" spans="1:23" ht="12.75">
      <c r="A275" s="339" t="s">
        <v>1013</v>
      </c>
      <c r="B275" s="350">
        <v>6</v>
      </c>
      <c r="C275" s="206">
        <v>1200</v>
      </c>
      <c r="D275" s="206"/>
      <c r="E275" s="347" t="s">
        <v>934</v>
      </c>
      <c r="F275" s="351"/>
      <c r="G275" s="129" t="s">
        <v>903</v>
      </c>
      <c r="H275" s="129" t="s">
        <v>905</v>
      </c>
      <c r="I275" s="348" t="s">
        <v>907</v>
      </c>
      <c r="J275" s="129" t="s">
        <v>950</v>
      </c>
      <c r="K275" s="348" t="s">
        <v>951</v>
      </c>
      <c r="L275" s="338"/>
      <c r="M275" s="338"/>
      <c r="N275" s="338"/>
      <c r="O275" s="338"/>
      <c r="P275" s="338"/>
      <c r="Q275" s="338">
        <f t="shared" si="41"/>
        <v>1</v>
      </c>
      <c r="R275" s="338">
        <f t="shared" si="42"/>
        <v>1</v>
      </c>
      <c r="S275" s="391">
        <v>6</v>
      </c>
      <c r="T275" s="391">
        <v>20</v>
      </c>
      <c r="U275" s="340">
        <v>1</v>
      </c>
      <c r="V275" s="335">
        <f t="shared" si="43"/>
        <v>0</v>
      </c>
      <c r="W275" s="336">
        <f t="shared" si="44"/>
        <v>0</v>
      </c>
    </row>
    <row r="276" spans="1:23" ht="12.75">
      <c r="A276" s="339" t="s">
        <v>1012</v>
      </c>
      <c r="B276" s="350">
        <v>8</v>
      </c>
      <c r="C276" s="206">
        <v>1600</v>
      </c>
      <c r="D276" s="206"/>
      <c r="E276" s="347" t="s">
        <v>934</v>
      </c>
      <c r="F276" s="351"/>
      <c r="G276" s="129" t="s">
        <v>903</v>
      </c>
      <c r="H276" s="129" t="s">
        <v>940</v>
      </c>
      <c r="I276" s="348" t="s">
        <v>907</v>
      </c>
      <c r="J276" s="129" t="s">
        <v>950</v>
      </c>
      <c r="K276" s="348" t="s">
        <v>1051</v>
      </c>
      <c r="L276" s="338"/>
      <c r="M276" s="338"/>
      <c r="N276" s="338"/>
      <c r="O276" s="338"/>
      <c r="P276" s="338"/>
      <c r="Q276" s="338">
        <f t="shared" si="41"/>
        <v>1</v>
      </c>
      <c r="R276" s="338">
        <f t="shared" si="42"/>
        <v>1</v>
      </c>
      <c r="S276" s="391">
        <v>7</v>
      </c>
      <c r="T276" s="391">
        <v>30</v>
      </c>
      <c r="U276" s="340">
        <v>1</v>
      </c>
      <c r="V276" s="335">
        <f t="shared" si="43"/>
        <v>0</v>
      </c>
      <c r="W276" s="336">
        <f t="shared" si="44"/>
        <v>0</v>
      </c>
    </row>
    <row r="277" spans="1:23" ht="12.75">
      <c r="A277" s="339" t="s">
        <v>1014</v>
      </c>
      <c r="B277" s="350">
        <v>4</v>
      </c>
      <c r="C277" s="206">
        <v>5000</v>
      </c>
      <c r="D277" s="206"/>
      <c r="E277" s="347" t="s">
        <v>934</v>
      </c>
      <c r="F277" s="351"/>
      <c r="G277" s="129" t="s">
        <v>903</v>
      </c>
      <c r="H277" s="129" t="s">
        <v>905</v>
      </c>
      <c r="I277" s="348" t="s">
        <v>1042</v>
      </c>
      <c r="J277" s="129" t="s">
        <v>1045</v>
      </c>
      <c r="K277" s="348" t="s">
        <v>118</v>
      </c>
      <c r="L277" s="338"/>
      <c r="M277" s="338"/>
      <c r="N277" s="338"/>
      <c r="O277" s="338"/>
      <c r="P277" s="338"/>
      <c r="Q277" s="338">
        <f t="shared" si="41"/>
        <v>1</v>
      </c>
      <c r="R277" s="338">
        <f t="shared" si="42"/>
        <v>1</v>
      </c>
      <c r="S277" s="391">
        <v>5</v>
      </c>
      <c r="T277" s="391">
        <v>120</v>
      </c>
      <c r="U277" s="340">
        <v>1</v>
      </c>
      <c r="V277" s="335">
        <f t="shared" si="43"/>
        <v>0</v>
      </c>
      <c r="W277" s="336">
        <f t="shared" si="44"/>
        <v>0</v>
      </c>
    </row>
    <row r="278" spans="1:23" ht="12.75">
      <c r="A278" s="339" t="s">
        <v>1015</v>
      </c>
      <c r="B278" s="350">
        <v>3</v>
      </c>
      <c r="C278" s="206">
        <v>7000</v>
      </c>
      <c r="D278" s="206"/>
      <c r="E278" s="347" t="s">
        <v>934</v>
      </c>
      <c r="F278" s="351"/>
      <c r="G278" s="129" t="s">
        <v>903</v>
      </c>
      <c r="H278" s="129" t="s">
        <v>905</v>
      </c>
      <c r="I278" s="348" t="s">
        <v>1043</v>
      </c>
      <c r="J278" s="129" t="s">
        <v>1045</v>
      </c>
      <c r="K278" s="348" t="s">
        <v>118</v>
      </c>
      <c r="L278" s="338"/>
      <c r="M278" s="338"/>
      <c r="N278" s="338"/>
      <c r="O278" s="338"/>
      <c r="P278" s="338"/>
      <c r="Q278" s="338">
        <f t="shared" si="41"/>
        <v>1</v>
      </c>
      <c r="R278" s="338">
        <f t="shared" si="42"/>
        <v>1</v>
      </c>
      <c r="S278" s="391">
        <v>4</v>
      </c>
      <c r="T278" s="391">
        <v>80</v>
      </c>
      <c r="U278" s="340">
        <v>1</v>
      </c>
      <c r="V278" s="335">
        <f t="shared" si="43"/>
        <v>0</v>
      </c>
      <c r="W278" s="336">
        <f t="shared" si="44"/>
        <v>0</v>
      </c>
    </row>
    <row r="279" spans="1:23" ht="12.75">
      <c r="A279" s="339" t="s">
        <v>1016</v>
      </c>
      <c r="B279" s="350">
        <v>6</v>
      </c>
      <c r="C279" s="206">
        <v>2300</v>
      </c>
      <c r="D279" s="206"/>
      <c r="E279" s="347" t="s">
        <v>934</v>
      </c>
      <c r="F279" s="351"/>
      <c r="G279" s="129" t="s">
        <v>903</v>
      </c>
      <c r="H279" s="129" t="s">
        <v>940</v>
      </c>
      <c r="I279" s="348" t="s">
        <v>1040</v>
      </c>
      <c r="J279" s="129" t="s">
        <v>1045</v>
      </c>
      <c r="K279" s="348" t="s">
        <v>1050</v>
      </c>
      <c r="L279" s="338"/>
      <c r="M279" s="338"/>
      <c r="N279" s="338"/>
      <c r="O279" s="338"/>
      <c r="P279" s="338"/>
      <c r="Q279" s="338">
        <f t="shared" si="41"/>
        <v>1</v>
      </c>
      <c r="R279" s="338">
        <f t="shared" si="42"/>
        <v>1</v>
      </c>
      <c r="S279" s="391">
        <v>6</v>
      </c>
      <c r="T279" s="391">
        <v>60</v>
      </c>
      <c r="U279" s="340">
        <v>1</v>
      </c>
      <c r="V279" s="335">
        <f t="shared" si="43"/>
        <v>0</v>
      </c>
      <c r="W279" s="336">
        <f t="shared" si="44"/>
        <v>0</v>
      </c>
    </row>
    <row r="280" spans="1:23" ht="12.75">
      <c r="A280" s="339" t="s">
        <v>1017</v>
      </c>
      <c r="B280" s="350">
        <v>5</v>
      </c>
      <c r="C280" s="206">
        <v>4000</v>
      </c>
      <c r="D280" s="206"/>
      <c r="E280" s="347" t="s">
        <v>934</v>
      </c>
      <c r="F280" s="351"/>
      <c r="G280" s="129" t="s">
        <v>903</v>
      </c>
      <c r="H280" s="129" t="s">
        <v>905</v>
      </c>
      <c r="I280" s="348" t="s">
        <v>1041</v>
      </c>
      <c r="J280" s="129" t="s">
        <v>1045</v>
      </c>
      <c r="K280" s="348" t="s">
        <v>118</v>
      </c>
      <c r="L280" s="338"/>
      <c r="M280" s="338"/>
      <c r="N280" s="338"/>
      <c r="O280" s="338"/>
      <c r="P280" s="338"/>
      <c r="Q280" s="338">
        <f t="shared" si="41"/>
        <v>1</v>
      </c>
      <c r="R280" s="338">
        <f t="shared" si="42"/>
        <v>1</v>
      </c>
      <c r="S280" s="391">
        <v>5</v>
      </c>
      <c r="T280" s="391">
        <v>30</v>
      </c>
      <c r="U280" s="340">
        <v>1</v>
      </c>
      <c r="V280" s="335">
        <f t="shared" si="43"/>
        <v>0</v>
      </c>
      <c r="W280" s="336">
        <f t="shared" si="44"/>
        <v>0</v>
      </c>
    </row>
    <row r="281" spans="1:23" ht="12.75">
      <c r="A281" s="339" t="s">
        <v>1019</v>
      </c>
      <c r="B281" s="350">
        <v>6</v>
      </c>
      <c r="C281" s="206">
        <v>4000</v>
      </c>
      <c r="D281" s="206"/>
      <c r="E281" s="347" t="s">
        <v>1039</v>
      </c>
      <c r="F281" s="351"/>
      <c r="G281" s="129" t="s">
        <v>903</v>
      </c>
      <c r="H281" s="129" t="s">
        <v>905</v>
      </c>
      <c r="I281" s="348" t="s">
        <v>1044</v>
      </c>
      <c r="J281" s="129" t="s">
        <v>950</v>
      </c>
      <c r="K281" s="348" t="s">
        <v>1052</v>
      </c>
      <c r="L281" s="338"/>
      <c r="M281" s="338"/>
      <c r="N281" s="338"/>
      <c r="O281" s="338"/>
      <c r="P281" s="338"/>
      <c r="Q281" s="338">
        <f t="shared" si="41"/>
        <v>1</v>
      </c>
      <c r="R281" s="338">
        <f t="shared" si="42"/>
        <v>1</v>
      </c>
      <c r="S281" s="391">
        <v>6</v>
      </c>
      <c r="T281" s="391">
        <v>200</v>
      </c>
      <c r="U281" s="340">
        <v>1</v>
      </c>
      <c r="V281" s="335">
        <f t="shared" si="43"/>
        <v>0</v>
      </c>
      <c r="W281" s="336">
        <f t="shared" si="44"/>
        <v>0</v>
      </c>
    </row>
    <row r="282" spans="1:23" ht="12.75">
      <c r="A282" s="339" t="s">
        <v>1021</v>
      </c>
      <c r="B282" s="350">
        <v>3</v>
      </c>
      <c r="C282" s="206">
        <v>1200</v>
      </c>
      <c r="D282" s="206"/>
      <c r="E282" s="347" t="s">
        <v>934</v>
      </c>
      <c r="F282" s="351"/>
      <c r="G282" s="129" t="s">
        <v>903</v>
      </c>
      <c r="H282" s="129" t="s">
        <v>905</v>
      </c>
      <c r="I282" s="348" t="s">
        <v>941</v>
      </c>
      <c r="J282" s="129" t="s">
        <v>1047</v>
      </c>
      <c r="K282" s="348" t="s">
        <v>118</v>
      </c>
      <c r="L282" s="338"/>
      <c r="M282" s="338"/>
      <c r="N282" s="338"/>
      <c r="O282" s="338"/>
      <c r="P282" s="338"/>
      <c r="Q282" s="338">
        <f t="shared" si="41"/>
        <v>1</v>
      </c>
      <c r="R282" s="338">
        <f t="shared" si="42"/>
        <v>1</v>
      </c>
      <c r="S282" s="391">
        <v>6</v>
      </c>
      <c r="T282" s="391">
        <v>20</v>
      </c>
      <c r="U282" s="340">
        <v>1</v>
      </c>
      <c r="V282" s="335">
        <f t="shared" si="43"/>
        <v>0</v>
      </c>
      <c r="W282" s="336">
        <f t="shared" si="44"/>
        <v>0</v>
      </c>
    </row>
    <row r="283" spans="1:23" ht="12.75">
      <c r="A283" s="339" t="s">
        <v>1022</v>
      </c>
      <c r="B283" s="350">
        <v>5</v>
      </c>
      <c r="C283" s="206">
        <v>4000</v>
      </c>
      <c r="D283" s="206"/>
      <c r="E283" s="347" t="s">
        <v>1039</v>
      </c>
      <c r="F283" s="351"/>
      <c r="G283" s="129" t="s">
        <v>903</v>
      </c>
      <c r="H283" s="129" t="s">
        <v>905</v>
      </c>
      <c r="I283" s="348" t="s">
        <v>943</v>
      </c>
      <c r="J283" s="129" t="s">
        <v>918</v>
      </c>
      <c r="K283" s="348" t="s">
        <v>1053</v>
      </c>
      <c r="L283" s="338"/>
      <c r="M283" s="338"/>
      <c r="N283" s="338"/>
      <c r="O283" s="338"/>
      <c r="P283" s="338"/>
      <c r="Q283" s="338">
        <f t="shared" si="41"/>
        <v>1</v>
      </c>
      <c r="R283" s="338">
        <f t="shared" si="42"/>
        <v>1</v>
      </c>
      <c r="S283" s="391">
        <v>6</v>
      </c>
      <c r="T283" s="391">
        <v>300</v>
      </c>
      <c r="U283" s="340">
        <v>1</v>
      </c>
      <c r="V283" s="335">
        <f t="shared" si="43"/>
        <v>0</v>
      </c>
      <c r="W283" s="336">
        <f t="shared" si="44"/>
        <v>0</v>
      </c>
    </row>
    <row r="284" spans="1:23" ht="12.75">
      <c r="A284" s="339" t="s">
        <v>1023</v>
      </c>
      <c r="B284" s="350">
        <v>4</v>
      </c>
      <c r="C284" s="206">
        <v>6000</v>
      </c>
      <c r="D284" s="206"/>
      <c r="E284" s="347" t="s">
        <v>934</v>
      </c>
      <c r="F284" s="351"/>
      <c r="G284" s="129" t="s">
        <v>903</v>
      </c>
      <c r="H284" s="129" t="s">
        <v>905</v>
      </c>
      <c r="I284" s="348" t="s">
        <v>907</v>
      </c>
      <c r="J284" s="129" t="s">
        <v>1048</v>
      </c>
      <c r="K284" s="348" t="s">
        <v>118</v>
      </c>
      <c r="L284" s="338"/>
      <c r="M284" s="338"/>
      <c r="N284" s="338"/>
      <c r="O284" s="338"/>
      <c r="P284" s="338"/>
      <c r="Q284" s="338">
        <f t="shared" si="41"/>
        <v>1</v>
      </c>
      <c r="R284" s="338">
        <f t="shared" si="42"/>
        <v>1</v>
      </c>
      <c r="S284" s="391">
        <v>4</v>
      </c>
      <c r="T284" s="391">
        <v>60</v>
      </c>
      <c r="U284" s="340">
        <v>1</v>
      </c>
      <c r="V284" s="335">
        <f t="shared" si="43"/>
        <v>0</v>
      </c>
      <c r="W284" s="336">
        <f t="shared" si="44"/>
        <v>0</v>
      </c>
    </row>
    <row r="285" spans="1:23" ht="12.75">
      <c r="A285" s="339" t="s">
        <v>1024</v>
      </c>
      <c r="B285" s="350">
        <v>5</v>
      </c>
      <c r="C285" s="206">
        <v>9000</v>
      </c>
      <c r="D285" s="206"/>
      <c r="E285" s="347" t="s">
        <v>934</v>
      </c>
      <c r="F285" s="351"/>
      <c r="G285" s="129" t="s">
        <v>903</v>
      </c>
      <c r="H285" s="129" t="s">
        <v>905</v>
      </c>
      <c r="I285" s="348" t="s">
        <v>943</v>
      </c>
      <c r="J285" s="129" t="s">
        <v>1047</v>
      </c>
      <c r="K285" s="348" t="s">
        <v>118</v>
      </c>
      <c r="L285" s="338"/>
      <c r="M285" s="338"/>
      <c r="N285" s="338"/>
      <c r="O285" s="338"/>
      <c r="P285" s="338"/>
      <c r="Q285" s="338">
        <f t="shared" si="41"/>
        <v>1</v>
      </c>
      <c r="R285" s="338">
        <f t="shared" si="42"/>
        <v>1</v>
      </c>
      <c r="S285" s="391">
        <v>4</v>
      </c>
      <c r="T285" s="391">
        <v>60</v>
      </c>
      <c r="U285" s="340">
        <v>1</v>
      </c>
      <c r="V285" s="335">
        <f t="shared" si="43"/>
        <v>0</v>
      </c>
      <c r="W285" s="336">
        <f t="shared" si="44"/>
        <v>0</v>
      </c>
    </row>
    <row r="286" spans="1:23" ht="12.75">
      <c r="A286" s="339" t="s">
        <v>1025</v>
      </c>
      <c r="B286" s="350">
        <v>5</v>
      </c>
      <c r="C286" s="206">
        <v>4000</v>
      </c>
      <c r="D286" s="206"/>
      <c r="E286" s="347" t="s">
        <v>934</v>
      </c>
      <c r="F286" s="351"/>
      <c r="G286" s="129" t="s">
        <v>903</v>
      </c>
      <c r="H286" s="129" t="s">
        <v>905</v>
      </c>
      <c r="I286" s="348" t="s">
        <v>943</v>
      </c>
      <c r="J286" s="129" t="s">
        <v>1047</v>
      </c>
      <c r="K286" s="348" t="s">
        <v>118</v>
      </c>
      <c r="L286" s="338"/>
      <c r="M286" s="338"/>
      <c r="N286" s="338"/>
      <c r="O286" s="338"/>
      <c r="P286" s="338"/>
      <c r="Q286" s="338">
        <f t="shared" si="41"/>
        <v>1</v>
      </c>
      <c r="R286" s="338">
        <f t="shared" si="42"/>
        <v>1</v>
      </c>
      <c r="S286" s="391">
        <v>5</v>
      </c>
      <c r="T286" s="391">
        <v>30</v>
      </c>
      <c r="U286" s="340">
        <v>1</v>
      </c>
      <c r="V286" s="335">
        <f t="shared" si="43"/>
        <v>0</v>
      </c>
      <c r="W286" s="336">
        <f t="shared" si="44"/>
        <v>0</v>
      </c>
    </row>
    <row r="287" spans="1:23" ht="12.75">
      <c r="A287" s="339" t="s">
        <v>1026</v>
      </c>
      <c r="B287" s="350">
        <v>2</v>
      </c>
      <c r="C287" s="206">
        <v>500</v>
      </c>
      <c r="D287" s="206"/>
      <c r="E287" s="347" t="s">
        <v>934</v>
      </c>
      <c r="F287" s="351"/>
      <c r="G287" s="129" t="s">
        <v>903</v>
      </c>
      <c r="H287" s="129" t="s">
        <v>905</v>
      </c>
      <c r="I287" s="348" t="s">
        <v>941</v>
      </c>
      <c r="J287" s="129" t="s">
        <v>949</v>
      </c>
      <c r="K287" s="348" t="s">
        <v>118</v>
      </c>
      <c r="L287" s="338"/>
      <c r="M287" s="338"/>
      <c r="N287" s="338"/>
      <c r="O287" s="338"/>
      <c r="P287" s="338"/>
      <c r="Q287" s="338">
        <f t="shared" si="41"/>
        <v>1</v>
      </c>
      <c r="R287" s="338">
        <f t="shared" si="42"/>
        <v>1</v>
      </c>
      <c r="S287" s="391">
        <v>5</v>
      </c>
      <c r="T287" s="391">
        <v>200</v>
      </c>
      <c r="U287" s="340">
        <v>1</v>
      </c>
      <c r="V287" s="335">
        <f t="shared" si="43"/>
        <v>0</v>
      </c>
      <c r="W287" s="336">
        <f t="shared" si="44"/>
        <v>0</v>
      </c>
    </row>
    <row r="288" spans="1:23" ht="12.75">
      <c r="A288" s="339" t="s">
        <v>1027</v>
      </c>
      <c r="B288" s="350">
        <v>8</v>
      </c>
      <c r="C288" s="206">
        <v>800</v>
      </c>
      <c r="D288" s="206"/>
      <c r="E288" s="347" t="s">
        <v>934</v>
      </c>
      <c r="F288" s="351"/>
      <c r="G288" s="129" t="s">
        <v>903</v>
      </c>
      <c r="H288" s="129" t="s">
        <v>905</v>
      </c>
      <c r="I288" s="348" t="s">
        <v>907</v>
      </c>
      <c r="J288" s="129" t="s">
        <v>1049</v>
      </c>
      <c r="K288" s="348" t="s">
        <v>118</v>
      </c>
      <c r="L288" s="338"/>
      <c r="M288" s="338"/>
      <c r="N288" s="338"/>
      <c r="O288" s="338"/>
      <c r="P288" s="338"/>
      <c r="Q288" s="338">
        <f t="shared" si="41"/>
        <v>1</v>
      </c>
      <c r="R288" s="338">
        <f t="shared" si="42"/>
        <v>1</v>
      </c>
      <c r="S288" s="391">
        <v>7</v>
      </c>
      <c r="T288" s="391">
        <v>25</v>
      </c>
      <c r="U288" s="340">
        <v>1</v>
      </c>
      <c r="V288" s="335">
        <f t="shared" si="43"/>
        <v>0</v>
      </c>
      <c r="W288" s="336">
        <f t="shared" si="44"/>
        <v>0</v>
      </c>
    </row>
    <row r="289" spans="1:23" ht="12.75">
      <c r="A289" s="339" t="s">
        <v>1028</v>
      </c>
      <c r="B289" s="350">
        <v>5</v>
      </c>
      <c r="C289" s="206">
        <v>4000</v>
      </c>
      <c r="D289" s="206"/>
      <c r="E289" s="347" t="s">
        <v>934</v>
      </c>
      <c r="F289" s="351"/>
      <c r="G289" s="129" t="s">
        <v>903</v>
      </c>
      <c r="H289" s="129" t="s">
        <v>905</v>
      </c>
      <c r="I289" s="348" t="s">
        <v>941</v>
      </c>
      <c r="J289" s="129" t="s">
        <v>1049</v>
      </c>
      <c r="K289" s="348" t="s">
        <v>118</v>
      </c>
      <c r="L289" s="338"/>
      <c r="M289" s="338"/>
      <c r="N289" s="338"/>
      <c r="O289" s="338"/>
      <c r="P289" s="338"/>
      <c r="Q289" s="338">
        <f t="shared" si="41"/>
        <v>1</v>
      </c>
      <c r="R289" s="338">
        <f t="shared" si="42"/>
        <v>1</v>
      </c>
      <c r="S289" s="391">
        <v>6</v>
      </c>
      <c r="T289" s="391">
        <v>120</v>
      </c>
      <c r="U289" s="340">
        <v>1</v>
      </c>
      <c r="V289" s="335">
        <f t="shared" si="43"/>
        <v>0</v>
      </c>
      <c r="W289" s="336">
        <f t="shared" si="44"/>
        <v>0</v>
      </c>
    </row>
    <row r="290" spans="1:23" ht="12.75">
      <c r="A290" s="339" t="s">
        <v>1032</v>
      </c>
      <c r="B290" s="350">
        <v>4</v>
      </c>
      <c r="C290" s="206">
        <v>600</v>
      </c>
      <c r="D290" s="206"/>
      <c r="E290" s="347" t="s">
        <v>934</v>
      </c>
      <c r="F290" s="351"/>
      <c r="G290" s="129" t="s">
        <v>903</v>
      </c>
      <c r="H290" s="129" t="s">
        <v>905</v>
      </c>
      <c r="I290" s="348" t="s">
        <v>942</v>
      </c>
      <c r="J290" s="129" t="s">
        <v>949</v>
      </c>
      <c r="K290" s="348" t="s">
        <v>118</v>
      </c>
      <c r="L290" s="338"/>
      <c r="M290" s="338"/>
      <c r="N290" s="338"/>
      <c r="O290" s="338"/>
      <c r="P290" s="338"/>
      <c r="Q290" s="338">
        <f t="shared" si="41"/>
        <v>1</v>
      </c>
      <c r="R290" s="338">
        <f t="shared" si="42"/>
        <v>1</v>
      </c>
      <c r="S290" s="391">
        <v>7</v>
      </c>
      <c r="T290" s="391">
        <v>1</v>
      </c>
      <c r="U290" s="340">
        <v>1</v>
      </c>
      <c r="V290" s="335">
        <f t="shared" si="43"/>
        <v>0</v>
      </c>
      <c r="W290" s="336">
        <f t="shared" si="44"/>
        <v>0</v>
      </c>
    </row>
    <row r="291" spans="1:23" ht="12.75">
      <c r="A291" s="339" t="s">
        <v>1033</v>
      </c>
      <c r="B291" s="350">
        <v>5</v>
      </c>
      <c r="C291" s="206">
        <v>1000</v>
      </c>
      <c r="D291" s="206"/>
      <c r="E291" s="347" t="s">
        <v>934</v>
      </c>
      <c r="F291" s="351"/>
      <c r="G291" s="129" t="s">
        <v>903</v>
      </c>
      <c r="H291" s="129" t="s">
        <v>905</v>
      </c>
      <c r="I291" s="348" t="s">
        <v>943</v>
      </c>
      <c r="J291" s="129" t="s">
        <v>1047</v>
      </c>
      <c r="K291" s="348" t="s">
        <v>118</v>
      </c>
      <c r="L291" s="338"/>
      <c r="M291" s="338"/>
      <c r="N291" s="338"/>
      <c r="O291" s="338"/>
      <c r="P291" s="338"/>
      <c r="Q291" s="338">
        <f t="shared" si="41"/>
        <v>1</v>
      </c>
      <c r="R291" s="338">
        <f t="shared" si="42"/>
        <v>1</v>
      </c>
      <c r="S291" s="391">
        <v>7</v>
      </c>
      <c r="T291" s="391">
        <v>10</v>
      </c>
      <c r="U291" s="340">
        <v>1</v>
      </c>
      <c r="V291" s="335">
        <f t="shared" si="43"/>
        <v>0</v>
      </c>
      <c r="W291" s="336">
        <f t="shared" si="44"/>
        <v>0</v>
      </c>
    </row>
    <row r="292" spans="1:23" ht="12.75">
      <c r="A292" s="339" t="s">
        <v>1020</v>
      </c>
      <c r="B292" s="350">
        <v>8</v>
      </c>
      <c r="C292" s="206">
        <v>6000</v>
      </c>
      <c r="D292" s="206"/>
      <c r="E292" s="347" t="s">
        <v>1039</v>
      </c>
      <c r="F292" s="351"/>
      <c r="G292" s="129" t="s">
        <v>936</v>
      </c>
      <c r="H292" s="129" t="s">
        <v>905</v>
      </c>
      <c r="I292" s="348" t="s">
        <v>943</v>
      </c>
      <c r="J292" s="129" t="s">
        <v>1046</v>
      </c>
      <c r="K292" s="348" t="s">
        <v>118</v>
      </c>
      <c r="L292" s="338"/>
      <c r="M292" s="338"/>
      <c r="N292" s="338"/>
      <c r="O292" s="338"/>
      <c r="P292" s="338"/>
      <c r="Q292" s="338">
        <f t="shared" si="41"/>
        <v>1</v>
      </c>
      <c r="R292" s="338">
        <f t="shared" si="42"/>
        <v>1</v>
      </c>
      <c r="S292" s="391">
        <v>7</v>
      </c>
      <c r="T292" s="391">
        <v>8</v>
      </c>
      <c r="U292" s="340">
        <v>1</v>
      </c>
      <c r="V292" s="335">
        <f t="shared" si="43"/>
        <v>0</v>
      </c>
      <c r="W292" s="336">
        <f t="shared" si="44"/>
        <v>0</v>
      </c>
    </row>
    <row r="293" spans="1:23" ht="12.75">
      <c r="A293" s="339" t="s">
        <v>1029</v>
      </c>
      <c r="B293" s="350">
        <v>6</v>
      </c>
      <c r="C293" s="206">
        <v>2500</v>
      </c>
      <c r="D293" s="206"/>
      <c r="E293" s="347" t="s">
        <v>1039</v>
      </c>
      <c r="F293" s="351"/>
      <c r="G293" s="129" t="s">
        <v>937</v>
      </c>
      <c r="H293" s="129" t="s">
        <v>905</v>
      </c>
      <c r="I293" s="348" t="s">
        <v>942</v>
      </c>
      <c r="J293" s="129" t="s">
        <v>950</v>
      </c>
      <c r="K293" s="348" t="s">
        <v>1054</v>
      </c>
      <c r="L293" s="338"/>
      <c r="M293" s="338"/>
      <c r="N293" s="338"/>
      <c r="O293" s="338"/>
      <c r="P293" s="338"/>
      <c r="Q293" s="338">
        <f t="shared" si="41"/>
        <v>1</v>
      </c>
      <c r="R293" s="338">
        <f t="shared" si="42"/>
        <v>1</v>
      </c>
      <c r="S293" s="391">
        <v>6</v>
      </c>
      <c r="T293" s="391">
        <v>10</v>
      </c>
      <c r="U293" s="340">
        <v>1</v>
      </c>
      <c r="V293" s="335">
        <f t="shared" si="43"/>
        <v>0</v>
      </c>
      <c r="W293" s="336">
        <f t="shared" si="44"/>
        <v>0</v>
      </c>
    </row>
    <row r="294" spans="1:23" ht="12.75">
      <c r="A294" s="339" t="s">
        <v>1030</v>
      </c>
      <c r="B294" s="350">
        <v>6</v>
      </c>
      <c r="C294" s="206">
        <v>1200</v>
      </c>
      <c r="D294" s="206"/>
      <c r="E294" s="347" t="s">
        <v>934</v>
      </c>
      <c r="F294" s="351"/>
      <c r="G294" s="129" t="s">
        <v>938</v>
      </c>
      <c r="H294" s="129" t="s">
        <v>905</v>
      </c>
      <c r="I294" s="348" t="s">
        <v>1044</v>
      </c>
      <c r="J294" s="129" t="s">
        <v>949</v>
      </c>
      <c r="K294" s="348" t="s">
        <v>949</v>
      </c>
      <c r="L294" s="338"/>
      <c r="M294" s="338"/>
      <c r="N294" s="338"/>
      <c r="O294" s="338"/>
      <c r="P294" s="338"/>
      <c r="Q294" s="338">
        <f t="shared" si="41"/>
        <v>1</v>
      </c>
      <c r="R294" s="338">
        <f t="shared" si="42"/>
        <v>1</v>
      </c>
      <c r="S294" s="391">
        <v>6</v>
      </c>
      <c r="T294" s="391">
        <v>6</v>
      </c>
      <c r="U294" s="340">
        <v>1</v>
      </c>
      <c r="V294" s="335">
        <f t="shared" si="43"/>
        <v>0</v>
      </c>
      <c r="W294" s="336">
        <f t="shared" si="44"/>
        <v>0</v>
      </c>
    </row>
    <row r="295" spans="1:23" ht="12.75">
      <c r="A295" s="339" t="s">
        <v>1031</v>
      </c>
      <c r="B295" s="350">
        <v>7</v>
      </c>
      <c r="C295" s="206">
        <v>1500</v>
      </c>
      <c r="D295" s="206"/>
      <c r="E295" s="347" t="s">
        <v>934</v>
      </c>
      <c r="F295" s="351"/>
      <c r="G295" s="129" t="s">
        <v>938</v>
      </c>
      <c r="H295" s="129" t="s">
        <v>905</v>
      </c>
      <c r="I295" s="348" t="s">
        <v>1044</v>
      </c>
      <c r="J295" s="129" t="s">
        <v>949</v>
      </c>
      <c r="K295" s="348" t="s">
        <v>949</v>
      </c>
      <c r="L295" s="338"/>
      <c r="M295" s="338"/>
      <c r="N295" s="338"/>
      <c r="O295" s="338"/>
      <c r="P295" s="338"/>
      <c r="Q295" s="338">
        <f t="shared" si="41"/>
        <v>1</v>
      </c>
      <c r="R295" s="338">
        <f t="shared" si="42"/>
        <v>1</v>
      </c>
      <c r="S295" s="391">
        <v>7</v>
      </c>
      <c r="T295" s="391">
        <v>5</v>
      </c>
      <c r="U295" s="340">
        <v>1</v>
      </c>
      <c r="V295" s="335">
        <f t="shared" si="43"/>
        <v>0</v>
      </c>
      <c r="W295" s="336">
        <f t="shared" si="44"/>
        <v>0</v>
      </c>
    </row>
    <row r="296" spans="1:23" ht="12.75">
      <c r="A296" s="339" t="s">
        <v>1034</v>
      </c>
      <c r="B296" s="350">
        <v>4</v>
      </c>
      <c r="C296" s="206">
        <v>5000</v>
      </c>
      <c r="D296" s="206"/>
      <c r="E296" s="347" t="s">
        <v>934</v>
      </c>
      <c r="F296" s="351"/>
      <c r="G296" s="129" t="s">
        <v>939</v>
      </c>
      <c r="H296" s="129" t="s">
        <v>905</v>
      </c>
      <c r="I296" s="348" t="s">
        <v>1040</v>
      </c>
      <c r="J296" s="129" t="s">
        <v>950</v>
      </c>
      <c r="K296" s="348" t="s">
        <v>118</v>
      </c>
      <c r="L296" s="338"/>
      <c r="M296" s="338"/>
      <c r="N296" s="338"/>
      <c r="O296" s="338"/>
      <c r="P296" s="338"/>
      <c r="Q296" s="338">
        <f t="shared" si="41"/>
        <v>1</v>
      </c>
      <c r="R296" s="338">
        <f t="shared" si="42"/>
        <v>1</v>
      </c>
      <c r="S296" s="391">
        <v>4</v>
      </c>
      <c r="T296" s="391">
        <v>20</v>
      </c>
      <c r="U296" s="340">
        <v>1</v>
      </c>
      <c r="V296" s="335">
        <f t="shared" si="43"/>
        <v>0</v>
      </c>
      <c r="W296" s="336">
        <f t="shared" si="44"/>
        <v>0</v>
      </c>
    </row>
    <row r="297" spans="1:23" ht="12.75">
      <c r="A297" s="339" t="s">
        <v>1035</v>
      </c>
      <c r="B297" s="350">
        <v>4</v>
      </c>
      <c r="C297" s="206">
        <v>6000</v>
      </c>
      <c r="D297" s="206"/>
      <c r="E297" s="347" t="s">
        <v>934</v>
      </c>
      <c r="F297" s="351"/>
      <c r="G297" s="129" t="s">
        <v>939</v>
      </c>
      <c r="H297" s="129" t="s">
        <v>905</v>
      </c>
      <c r="I297" s="348" t="s">
        <v>1040</v>
      </c>
      <c r="J297" s="129" t="s">
        <v>1047</v>
      </c>
      <c r="K297" s="348" t="s">
        <v>118</v>
      </c>
      <c r="L297" s="338"/>
      <c r="M297" s="338"/>
      <c r="N297" s="338"/>
      <c r="O297" s="338"/>
      <c r="P297" s="338"/>
      <c r="Q297" s="338">
        <f t="shared" si="41"/>
        <v>1</v>
      </c>
      <c r="R297" s="338">
        <f t="shared" si="42"/>
        <v>1</v>
      </c>
      <c r="S297" s="391">
        <v>4</v>
      </c>
      <c r="T297" s="391">
        <v>20</v>
      </c>
      <c r="U297" s="340">
        <v>1</v>
      </c>
      <c r="V297" s="335">
        <f t="shared" si="43"/>
        <v>0</v>
      </c>
      <c r="W297" s="336">
        <f t="shared" si="44"/>
        <v>0</v>
      </c>
    </row>
    <row r="298" spans="1:23" ht="12.75">
      <c r="A298" s="339" t="s">
        <v>1036</v>
      </c>
      <c r="B298" s="350">
        <v>5</v>
      </c>
      <c r="C298" s="206">
        <v>7000</v>
      </c>
      <c r="D298" s="206"/>
      <c r="E298" s="347" t="s">
        <v>934</v>
      </c>
      <c r="F298" s="351"/>
      <c r="G298" s="129" t="s">
        <v>939</v>
      </c>
      <c r="H298" s="129" t="s">
        <v>905</v>
      </c>
      <c r="I298" s="348" t="s">
        <v>942</v>
      </c>
      <c r="J298" s="129" t="s">
        <v>918</v>
      </c>
      <c r="K298" s="348" t="s">
        <v>1055</v>
      </c>
      <c r="L298" s="338"/>
      <c r="M298" s="338"/>
      <c r="N298" s="338"/>
      <c r="O298" s="338"/>
      <c r="P298" s="338"/>
      <c r="Q298" s="338">
        <f t="shared" si="41"/>
        <v>1</v>
      </c>
      <c r="R298" s="338">
        <f t="shared" si="42"/>
        <v>1</v>
      </c>
      <c r="S298" s="391">
        <v>6</v>
      </c>
      <c r="T298" s="391">
        <v>4</v>
      </c>
      <c r="U298" s="340">
        <v>1</v>
      </c>
      <c r="V298" s="335">
        <f t="shared" si="43"/>
        <v>0</v>
      </c>
      <c r="W298" s="336">
        <f t="shared" si="44"/>
        <v>0</v>
      </c>
    </row>
    <row r="299" spans="1:23" ht="12.75">
      <c r="A299" s="339" t="s">
        <v>1037</v>
      </c>
      <c r="B299" s="350">
        <v>5</v>
      </c>
      <c r="C299" s="206">
        <v>6000</v>
      </c>
      <c r="D299" s="206"/>
      <c r="E299" s="347" t="s">
        <v>934</v>
      </c>
      <c r="F299" s="351"/>
      <c r="G299" s="129" t="s">
        <v>939</v>
      </c>
      <c r="H299" s="129" t="s">
        <v>905</v>
      </c>
      <c r="I299" s="348" t="s">
        <v>943</v>
      </c>
      <c r="J299" s="129" t="s">
        <v>949</v>
      </c>
      <c r="K299" s="348" t="s">
        <v>118</v>
      </c>
      <c r="L299" s="338"/>
      <c r="M299" s="338"/>
      <c r="N299" s="338"/>
      <c r="O299" s="338"/>
      <c r="P299" s="338"/>
      <c r="Q299" s="338">
        <f t="shared" si="41"/>
        <v>1</v>
      </c>
      <c r="R299" s="338">
        <f t="shared" si="42"/>
        <v>1</v>
      </c>
      <c r="S299" s="391">
        <v>4</v>
      </c>
      <c r="T299" s="391">
        <v>1</v>
      </c>
      <c r="U299" s="340">
        <v>1</v>
      </c>
      <c r="V299" s="335">
        <f t="shared" si="43"/>
        <v>0</v>
      </c>
      <c r="W299" s="336">
        <f t="shared" si="44"/>
        <v>0</v>
      </c>
    </row>
    <row r="300" spans="1:23" ht="12.75">
      <c r="A300" s="341" t="s">
        <v>1038</v>
      </c>
      <c r="B300" s="352">
        <v>4</v>
      </c>
      <c r="C300" s="216">
        <v>5000</v>
      </c>
      <c r="D300" s="216"/>
      <c r="E300" s="353" t="s">
        <v>934</v>
      </c>
      <c r="F300" s="354"/>
      <c r="G300" s="132" t="s">
        <v>939</v>
      </c>
      <c r="H300" s="132" t="s">
        <v>905</v>
      </c>
      <c r="I300" s="355" t="s">
        <v>942</v>
      </c>
      <c r="J300" s="132" t="s">
        <v>1045</v>
      </c>
      <c r="K300" s="355" t="s">
        <v>1054</v>
      </c>
      <c r="L300" s="382"/>
      <c r="M300" s="382"/>
      <c r="N300" s="382"/>
      <c r="O300" s="382"/>
      <c r="P300" s="382"/>
      <c r="Q300" s="382">
        <f t="shared" si="41"/>
        <v>1</v>
      </c>
      <c r="R300" s="382">
        <f t="shared" si="42"/>
        <v>1</v>
      </c>
      <c r="S300" s="392">
        <v>5</v>
      </c>
      <c r="T300" s="392">
        <v>2</v>
      </c>
      <c r="U300" s="382">
        <v>1</v>
      </c>
      <c r="V300" s="343">
        <f t="shared" si="43"/>
        <v>0</v>
      </c>
      <c r="W300" s="344">
        <f t="shared" si="44"/>
        <v>0</v>
      </c>
    </row>
    <row r="301" spans="1:23" ht="12.75">
      <c r="A301" s="358" t="s">
        <v>1056</v>
      </c>
      <c r="B301" s="359" t="s">
        <v>21</v>
      </c>
      <c r="C301" s="360" t="s">
        <v>148</v>
      </c>
      <c r="D301" s="360" t="s">
        <v>461</v>
      </c>
      <c r="E301" s="359" t="s">
        <v>900</v>
      </c>
      <c r="F301" s="387">
        <f>IF(SUM(F302:F314)&gt;0,"-","")</f>
      </c>
      <c r="G301" s="360" t="s">
        <v>902</v>
      </c>
      <c r="H301" s="360" t="s">
        <v>904</v>
      </c>
      <c r="I301" s="362" t="s">
        <v>906</v>
      </c>
      <c r="J301" s="359" t="s">
        <v>908</v>
      </c>
      <c r="K301" s="362" t="s">
        <v>912</v>
      </c>
      <c r="L301" s="363"/>
      <c r="M301" s="363"/>
      <c r="N301" s="363"/>
      <c r="O301" s="363"/>
      <c r="P301" s="363"/>
      <c r="Q301" s="363"/>
      <c r="R301" s="363"/>
      <c r="S301" s="359" t="s">
        <v>909</v>
      </c>
      <c r="T301" s="359" t="s">
        <v>910</v>
      </c>
      <c r="U301" s="364"/>
      <c r="V301" s="359" t="s">
        <v>21</v>
      </c>
      <c r="W301" s="386" t="s">
        <v>148</v>
      </c>
    </row>
    <row r="302" spans="1:23" ht="12.75">
      <c r="A302" s="368" t="s">
        <v>1057</v>
      </c>
      <c r="B302" s="369">
        <v>12</v>
      </c>
      <c r="C302" s="240">
        <v>5000</v>
      </c>
      <c r="D302" s="240"/>
      <c r="E302" s="388" t="s">
        <v>1070</v>
      </c>
      <c r="F302" s="371"/>
      <c r="G302" s="135" t="s">
        <v>908</v>
      </c>
      <c r="H302" s="135" t="s">
        <v>1076</v>
      </c>
      <c r="I302" s="372" t="s">
        <v>1042</v>
      </c>
      <c r="J302" s="135" t="s">
        <v>1049</v>
      </c>
      <c r="K302" s="372" t="s">
        <v>1080</v>
      </c>
      <c r="L302" s="389"/>
      <c r="M302" s="389"/>
      <c r="N302" s="389"/>
      <c r="O302" s="389"/>
      <c r="P302" s="389"/>
      <c r="Q302" s="389">
        <f aca="true" t="shared" si="45" ref="Q302:Q314">IF(D302="H",0.5,IF(D302="L",3,1))</f>
        <v>1</v>
      </c>
      <c r="R302" s="389">
        <f aca="true" t="shared" si="46" ref="R302:R314">IF(D302="H",3,IF(D302="L",0.5,1))</f>
        <v>1</v>
      </c>
      <c r="S302" s="390">
        <v>12</v>
      </c>
      <c r="T302" s="390">
        <v>320</v>
      </c>
      <c r="U302" s="340">
        <v>1</v>
      </c>
      <c r="V302" s="335">
        <f aca="true" t="shared" si="47" ref="V302:V314">B302*F302*U302*Q302</f>
        <v>0</v>
      </c>
      <c r="W302" s="336">
        <f aca="true" t="shared" si="48" ref="W302:W314">C302*F302*R302</f>
        <v>0</v>
      </c>
    </row>
    <row r="303" spans="1:23" ht="12.75">
      <c r="A303" s="339" t="s">
        <v>1058</v>
      </c>
      <c r="B303" s="350">
        <v>8</v>
      </c>
      <c r="C303" s="206">
        <v>8000</v>
      </c>
      <c r="D303" s="206"/>
      <c r="E303" s="347" t="s">
        <v>1070</v>
      </c>
      <c r="F303" s="351"/>
      <c r="G303" s="129" t="s">
        <v>908</v>
      </c>
      <c r="H303" s="129" t="s">
        <v>905</v>
      </c>
      <c r="I303" s="348" t="s">
        <v>1043</v>
      </c>
      <c r="J303" s="129" t="s">
        <v>1049</v>
      </c>
      <c r="K303" s="348" t="s">
        <v>118</v>
      </c>
      <c r="L303" s="338"/>
      <c r="M303" s="338"/>
      <c r="N303" s="338"/>
      <c r="O303" s="338"/>
      <c r="P303" s="338"/>
      <c r="Q303" s="338">
        <f t="shared" si="45"/>
        <v>1</v>
      </c>
      <c r="R303" s="338">
        <f t="shared" si="46"/>
        <v>1</v>
      </c>
      <c r="S303" s="391">
        <v>9</v>
      </c>
      <c r="T303" s="391">
        <v>240</v>
      </c>
      <c r="U303" s="340">
        <v>1</v>
      </c>
      <c r="V303" s="335">
        <f t="shared" si="47"/>
        <v>0</v>
      </c>
      <c r="W303" s="336">
        <f t="shared" si="48"/>
        <v>0</v>
      </c>
    </row>
    <row r="304" spans="1:23" ht="12.75">
      <c r="A304" s="339" t="s">
        <v>1059</v>
      </c>
      <c r="B304" s="350">
        <v>12</v>
      </c>
      <c r="C304" s="206">
        <v>8000</v>
      </c>
      <c r="D304" s="206"/>
      <c r="E304" s="347" t="s">
        <v>1070</v>
      </c>
      <c r="F304" s="351"/>
      <c r="G304" s="129" t="s">
        <v>908</v>
      </c>
      <c r="H304" s="129" t="s">
        <v>1076</v>
      </c>
      <c r="I304" s="348" t="s">
        <v>1042</v>
      </c>
      <c r="J304" s="129" t="s">
        <v>1049</v>
      </c>
      <c r="K304" s="348" t="s">
        <v>1080</v>
      </c>
      <c r="L304" s="338"/>
      <c r="M304" s="338"/>
      <c r="N304" s="338"/>
      <c r="O304" s="338"/>
      <c r="P304" s="338"/>
      <c r="Q304" s="338">
        <f t="shared" si="45"/>
        <v>1</v>
      </c>
      <c r="R304" s="338">
        <f t="shared" si="46"/>
        <v>1</v>
      </c>
      <c r="S304" s="391">
        <v>12</v>
      </c>
      <c r="T304" s="391">
        <v>320</v>
      </c>
      <c r="U304" s="340">
        <v>1</v>
      </c>
      <c r="V304" s="335">
        <f t="shared" si="47"/>
        <v>0</v>
      </c>
      <c r="W304" s="336">
        <f t="shared" si="48"/>
        <v>0</v>
      </c>
    </row>
    <row r="305" spans="1:23" ht="12.75">
      <c r="A305" s="339" t="s">
        <v>1060</v>
      </c>
      <c r="B305" s="350">
        <v>11</v>
      </c>
      <c r="C305" s="206">
        <v>8000</v>
      </c>
      <c r="D305" s="206"/>
      <c r="E305" s="393" t="s">
        <v>1071</v>
      </c>
      <c r="F305" s="351"/>
      <c r="G305" s="129" t="s">
        <v>908</v>
      </c>
      <c r="H305" s="129" t="s">
        <v>905</v>
      </c>
      <c r="I305" s="348" t="s">
        <v>1040</v>
      </c>
      <c r="J305" s="129" t="s">
        <v>1045</v>
      </c>
      <c r="K305" s="348" t="s">
        <v>1081</v>
      </c>
      <c r="L305" s="338"/>
      <c r="M305" s="338"/>
      <c r="N305" s="338"/>
      <c r="O305" s="338"/>
      <c r="P305" s="338"/>
      <c r="Q305" s="338">
        <f t="shared" si="45"/>
        <v>1</v>
      </c>
      <c r="R305" s="338">
        <f t="shared" si="46"/>
        <v>1</v>
      </c>
      <c r="S305" s="391">
        <v>12</v>
      </c>
      <c r="T305" s="391">
        <v>1000</v>
      </c>
      <c r="U305" s="340">
        <v>1</v>
      </c>
      <c r="V305" s="335">
        <f t="shared" si="47"/>
        <v>0</v>
      </c>
      <c r="W305" s="336">
        <f t="shared" si="48"/>
        <v>0</v>
      </c>
    </row>
    <row r="306" spans="1:23" ht="12.75">
      <c r="A306" s="339" t="s">
        <v>1062</v>
      </c>
      <c r="B306" s="350">
        <v>10</v>
      </c>
      <c r="C306" s="206">
        <v>8000</v>
      </c>
      <c r="D306" s="206"/>
      <c r="E306" s="393" t="s">
        <v>1071</v>
      </c>
      <c r="F306" s="351"/>
      <c r="G306" s="129" t="s">
        <v>908</v>
      </c>
      <c r="H306" s="129" t="s">
        <v>905</v>
      </c>
      <c r="I306" s="348" t="s">
        <v>1044</v>
      </c>
      <c r="J306" s="129" t="s">
        <v>950</v>
      </c>
      <c r="K306" s="348" t="s">
        <v>1082</v>
      </c>
      <c r="L306" s="338"/>
      <c r="M306" s="338"/>
      <c r="N306" s="338"/>
      <c r="O306" s="338"/>
      <c r="P306" s="338"/>
      <c r="Q306" s="338">
        <f t="shared" si="45"/>
        <v>1</v>
      </c>
      <c r="R306" s="338">
        <f t="shared" si="46"/>
        <v>1</v>
      </c>
      <c r="S306" s="391">
        <v>12</v>
      </c>
      <c r="T306" s="391">
        <v>500</v>
      </c>
      <c r="U306" s="340">
        <v>1</v>
      </c>
      <c r="V306" s="335">
        <f t="shared" si="47"/>
        <v>0</v>
      </c>
      <c r="W306" s="336">
        <f t="shared" si="48"/>
        <v>0</v>
      </c>
    </row>
    <row r="307" spans="1:23" ht="12.75">
      <c r="A307" s="339" t="s">
        <v>1063</v>
      </c>
      <c r="B307" s="350">
        <v>8</v>
      </c>
      <c r="C307" s="206">
        <v>14000</v>
      </c>
      <c r="D307" s="206"/>
      <c r="E307" s="347" t="s">
        <v>1070</v>
      </c>
      <c r="F307" s="351"/>
      <c r="G307" s="129" t="s">
        <v>908</v>
      </c>
      <c r="H307" s="129" t="s">
        <v>905</v>
      </c>
      <c r="I307" s="348" t="s">
        <v>941</v>
      </c>
      <c r="J307" s="129" t="s">
        <v>1078</v>
      </c>
      <c r="K307" s="348" t="s">
        <v>118</v>
      </c>
      <c r="L307" s="338"/>
      <c r="M307" s="338"/>
      <c r="N307" s="338"/>
      <c r="O307" s="338"/>
      <c r="P307" s="338"/>
      <c r="Q307" s="338">
        <f t="shared" si="45"/>
        <v>1</v>
      </c>
      <c r="R307" s="338">
        <f t="shared" si="46"/>
        <v>1</v>
      </c>
      <c r="S307" s="391">
        <v>12</v>
      </c>
      <c r="T307" s="391">
        <v>100</v>
      </c>
      <c r="U307" s="340">
        <v>1</v>
      </c>
      <c r="V307" s="335">
        <f t="shared" si="47"/>
        <v>0</v>
      </c>
      <c r="W307" s="336">
        <f t="shared" si="48"/>
        <v>0</v>
      </c>
    </row>
    <row r="308" spans="1:23" ht="12.75">
      <c r="A308" s="339" t="s">
        <v>1064</v>
      </c>
      <c r="B308" s="350">
        <v>14</v>
      </c>
      <c r="C308" s="206">
        <v>2000</v>
      </c>
      <c r="D308" s="206"/>
      <c r="E308" s="347" t="s">
        <v>1070</v>
      </c>
      <c r="F308" s="351"/>
      <c r="G308" s="129" t="s">
        <v>908</v>
      </c>
      <c r="H308" s="129" t="s">
        <v>905</v>
      </c>
      <c r="I308" s="348" t="s">
        <v>1044</v>
      </c>
      <c r="J308" s="129" t="s">
        <v>1079</v>
      </c>
      <c r="K308" s="348" t="s">
        <v>118</v>
      </c>
      <c r="L308" s="338"/>
      <c r="M308" s="338"/>
      <c r="N308" s="338"/>
      <c r="O308" s="338"/>
      <c r="P308" s="338"/>
      <c r="Q308" s="338">
        <f t="shared" si="45"/>
        <v>1</v>
      </c>
      <c r="R308" s="338">
        <f t="shared" si="46"/>
        <v>1</v>
      </c>
      <c r="S308" s="391">
        <v>13</v>
      </c>
      <c r="T308" s="391">
        <v>60</v>
      </c>
      <c r="U308" s="340">
        <v>1</v>
      </c>
      <c r="V308" s="335">
        <f t="shared" si="47"/>
        <v>0</v>
      </c>
      <c r="W308" s="336">
        <f t="shared" si="48"/>
        <v>0</v>
      </c>
    </row>
    <row r="309" spans="1:23" ht="12.75">
      <c r="A309" s="339" t="s">
        <v>1065</v>
      </c>
      <c r="B309" s="350">
        <v>10</v>
      </c>
      <c r="C309" s="206">
        <v>7000</v>
      </c>
      <c r="D309" s="206"/>
      <c r="E309" s="347" t="s">
        <v>1070</v>
      </c>
      <c r="F309" s="351"/>
      <c r="G309" s="129" t="s">
        <v>908</v>
      </c>
      <c r="H309" s="129" t="s">
        <v>905</v>
      </c>
      <c r="I309" s="348" t="s">
        <v>1044</v>
      </c>
      <c r="J309" s="129" t="s">
        <v>1079</v>
      </c>
      <c r="K309" s="348" t="s">
        <v>118</v>
      </c>
      <c r="L309" s="338"/>
      <c r="M309" s="338"/>
      <c r="N309" s="338"/>
      <c r="O309" s="338"/>
      <c r="P309" s="338"/>
      <c r="Q309" s="338">
        <f t="shared" si="45"/>
        <v>1</v>
      </c>
      <c r="R309" s="338">
        <f t="shared" si="46"/>
        <v>1</v>
      </c>
      <c r="S309" s="391">
        <v>12</v>
      </c>
      <c r="T309" s="391">
        <v>240</v>
      </c>
      <c r="U309" s="340">
        <v>1</v>
      </c>
      <c r="V309" s="335">
        <f t="shared" si="47"/>
        <v>0</v>
      </c>
      <c r="W309" s="336">
        <f t="shared" si="48"/>
        <v>0</v>
      </c>
    </row>
    <row r="310" spans="1:23" ht="12.75">
      <c r="A310" s="339" t="s">
        <v>1061</v>
      </c>
      <c r="B310" s="350">
        <v>12</v>
      </c>
      <c r="C310" s="206">
        <v>10000</v>
      </c>
      <c r="D310" s="206"/>
      <c r="E310" s="393" t="s">
        <v>1071</v>
      </c>
      <c r="F310" s="351"/>
      <c r="G310" s="394" t="s">
        <v>1072</v>
      </c>
      <c r="H310" s="129" t="s">
        <v>905</v>
      </c>
      <c r="I310" s="348" t="s">
        <v>1044</v>
      </c>
      <c r="J310" s="129" t="s">
        <v>1077</v>
      </c>
      <c r="K310" s="348" t="s">
        <v>118</v>
      </c>
      <c r="L310" s="338"/>
      <c r="M310" s="338"/>
      <c r="N310" s="338"/>
      <c r="O310" s="338"/>
      <c r="P310" s="338"/>
      <c r="Q310" s="338">
        <f t="shared" si="45"/>
        <v>1</v>
      </c>
      <c r="R310" s="338">
        <f t="shared" si="46"/>
        <v>1</v>
      </c>
      <c r="S310" s="391">
        <v>13</v>
      </c>
      <c r="T310" s="391">
        <v>12</v>
      </c>
      <c r="U310" s="340">
        <v>1</v>
      </c>
      <c r="V310" s="335">
        <f t="shared" si="47"/>
        <v>0</v>
      </c>
      <c r="W310" s="336">
        <f t="shared" si="48"/>
        <v>0</v>
      </c>
    </row>
    <row r="311" spans="1:23" ht="12.75">
      <c r="A311" s="339" t="s">
        <v>1066</v>
      </c>
      <c r="B311" s="350">
        <v>11</v>
      </c>
      <c r="C311" s="206">
        <v>5000</v>
      </c>
      <c r="D311" s="206"/>
      <c r="E311" s="393" t="s">
        <v>1071</v>
      </c>
      <c r="F311" s="351"/>
      <c r="G311" s="394" t="s">
        <v>1073</v>
      </c>
      <c r="H311" s="129" t="s">
        <v>905</v>
      </c>
      <c r="I311" s="348" t="s">
        <v>943</v>
      </c>
      <c r="J311" s="129" t="s">
        <v>950</v>
      </c>
      <c r="K311" s="348" t="s">
        <v>1083</v>
      </c>
      <c r="L311" s="338"/>
      <c r="M311" s="338"/>
      <c r="N311" s="338"/>
      <c r="O311" s="338"/>
      <c r="P311" s="338"/>
      <c r="Q311" s="338">
        <f t="shared" si="45"/>
        <v>1</v>
      </c>
      <c r="R311" s="338">
        <f t="shared" si="46"/>
        <v>1</v>
      </c>
      <c r="S311" s="391">
        <v>10</v>
      </c>
      <c r="T311" s="391">
        <v>15</v>
      </c>
      <c r="U311" s="340">
        <v>1</v>
      </c>
      <c r="V311" s="335">
        <f t="shared" si="47"/>
        <v>0</v>
      </c>
      <c r="W311" s="336">
        <f t="shared" si="48"/>
        <v>0</v>
      </c>
    </row>
    <row r="312" spans="1:23" ht="12.75">
      <c r="A312" s="339" t="s">
        <v>1067</v>
      </c>
      <c r="B312" s="350">
        <v>15</v>
      </c>
      <c r="C312" s="206">
        <v>4000</v>
      </c>
      <c r="D312" s="206"/>
      <c r="E312" s="347" t="s">
        <v>1070</v>
      </c>
      <c r="F312" s="351"/>
      <c r="G312" s="129" t="s">
        <v>1074</v>
      </c>
      <c r="H312" s="129" t="s">
        <v>905</v>
      </c>
      <c r="I312" s="348" t="s">
        <v>1040</v>
      </c>
      <c r="J312" s="129" t="s">
        <v>949</v>
      </c>
      <c r="K312" s="348" t="s">
        <v>949</v>
      </c>
      <c r="L312" s="338"/>
      <c r="M312" s="338"/>
      <c r="N312" s="338"/>
      <c r="O312" s="338"/>
      <c r="P312" s="338"/>
      <c r="Q312" s="338">
        <f t="shared" si="45"/>
        <v>1</v>
      </c>
      <c r="R312" s="338">
        <f t="shared" si="46"/>
        <v>1</v>
      </c>
      <c r="S312" s="391">
        <v>16</v>
      </c>
      <c r="T312" s="391">
        <v>15</v>
      </c>
      <c r="U312" s="340">
        <v>1</v>
      </c>
      <c r="V312" s="335">
        <f t="shared" si="47"/>
        <v>0</v>
      </c>
      <c r="W312" s="336">
        <f t="shared" si="48"/>
        <v>0</v>
      </c>
    </row>
    <row r="313" spans="1:23" ht="12.75">
      <c r="A313" s="339" t="s">
        <v>1068</v>
      </c>
      <c r="B313" s="350">
        <v>7</v>
      </c>
      <c r="C313" s="206">
        <v>6000</v>
      </c>
      <c r="D313" s="206"/>
      <c r="E313" s="347" t="s">
        <v>1070</v>
      </c>
      <c r="F313" s="351"/>
      <c r="G313" s="129" t="s">
        <v>1075</v>
      </c>
      <c r="H313" s="129" t="s">
        <v>905</v>
      </c>
      <c r="I313" s="348" t="s">
        <v>1044</v>
      </c>
      <c r="J313" s="129" t="s">
        <v>1049</v>
      </c>
      <c r="K313" s="348" t="s">
        <v>118</v>
      </c>
      <c r="L313" s="338"/>
      <c r="M313" s="338"/>
      <c r="N313" s="338"/>
      <c r="O313" s="338"/>
      <c r="P313" s="338"/>
      <c r="Q313" s="338">
        <f t="shared" si="45"/>
        <v>1</v>
      </c>
      <c r="R313" s="338">
        <f t="shared" si="46"/>
        <v>1</v>
      </c>
      <c r="S313" s="391">
        <v>9</v>
      </c>
      <c r="T313" s="391">
        <v>12</v>
      </c>
      <c r="U313" s="340">
        <v>1</v>
      </c>
      <c r="V313" s="335">
        <f t="shared" si="47"/>
        <v>0</v>
      </c>
      <c r="W313" s="336">
        <f t="shared" si="48"/>
        <v>0</v>
      </c>
    </row>
    <row r="314" spans="1:23" ht="12.75">
      <c r="A314" s="341" t="s">
        <v>1069</v>
      </c>
      <c r="B314" s="352">
        <v>8</v>
      </c>
      <c r="C314" s="216">
        <v>8000</v>
      </c>
      <c r="D314" s="216"/>
      <c r="E314" s="353" t="s">
        <v>1070</v>
      </c>
      <c r="F314" s="354"/>
      <c r="G314" s="132" t="s">
        <v>1075</v>
      </c>
      <c r="H314" s="132" t="s">
        <v>905</v>
      </c>
      <c r="I314" s="355" t="s">
        <v>943</v>
      </c>
      <c r="J314" s="132" t="s">
        <v>950</v>
      </c>
      <c r="K314" s="355" t="s">
        <v>1055</v>
      </c>
      <c r="L314" s="382"/>
      <c r="M314" s="382"/>
      <c r="N314" s="382"/>
      <c r="O314" s="382"/>
      <c r="P314" s="382"/>
      <c r="Q314" s="382">
        <f t="shared" si="45"/>
        <v>1</v>
      </c>
      <c r="R314" s="382">
        <f t="shared" si="46"/>
        <v>1</v>
      </c>
      <c r="S314" s="392">
        <v>9</v>
      </c>
      <c r="T314" s="392">
        <v>6</v>
      </c>
      <c r="U314" s="382">
        <v>1</v>
      </c>
      <c r="V314" s="343">
        <f t="shared" si="47"/>
        <v>0</v>
      </c>
      <c r="W314" s="344">
        <f t="shared" si="48"/>
        <v>0</v>
      </c>
    </row>
    <row r="315" spans="1:23" ht="12.75">
      <c r="A315" s="358" t="s">
        <v>1084</v>
      </c>
      <c r="B315" s="359" t="s">
        <v>21</v>
      </c>
      <c r="C315" s="360" t="s">
        <v>148</v>
      </c>
      <c r="D315" s="360" t="s">
        <v>461</v>
      </c>
      <c r="E315" s="359" t="s">
        <v>900</v>
      </c>
      <c r="F315" s="387">
        <f>IF(SUM(F316:F324)&gt;0,"-","")</f>
      </c>
      <c r="G315" s="360" t="s">
        <v>902</v>
      </c>
      <c r="H315" s="360" t="s">
        <v>904</v>
      </c>
      <c r="I315" s="362" t="s">
        <v>906</v>
      </c>
      <c r="J315" s="359" t="s">
        <v>908</v>
      </c>
      <c r="K315" s="362" t="s">
        <v>912</v>
      </c>
      <c r="L315" s="363"/>
      <c r="M315" s="363"/>
      <c r="N315" s="363"/>
      <c r="O315" s="363"/>
      <c r="P315" s="363"/>
      <c r="Q315" s="363"/>
      <c r="R315" s="363"/>
      <c r="S315" s="359" t="s">
        <v>909</v>
      </c>
      <c r="T315" s="359" t="s">
        <v>910</v>
      </c>
      <c r="U315" s="364"/>
      <c r="V315" s="359" t="s">
        <v>21</v>
      </c>
      <c r="W315" s="386" t="s">
        <v>148</v>
      </c>
    </row>
    <row r="316" spans="1:23" ht="12.75">
      <c r="A316" s="368" t="s">
        <v>1085</v>
      </c>
      <c r="B316" s="369">
        <v>15</v>
      </c>
      <c r="C316" s="240">
        <v>7000</v>
      </c>
      <c r="D316" s="240"/>
      <c r="E316" s="388" t="s">
        <v>1070</v>
      </c>
      <c r="F316" s="371"/>
      <c r="G316" s="135" t="s">
        <v>908</v>
      </c>
      <c r="H316" s="135" t="s">
        <v>905</v>
      </c>
      <c r="I316" s="372" t="s">
        <v>1041</v>
      </c>
      <c r="J316" s="135" t="s">
        <v>1079</v>
      </c>
      <c r="K316" s="372" t="s">
        <v>118</v>
      </c>
      <c r="L316" s="389"/>
      <c r="M316" s="389"/>
      <c r="N316" s="389"/>
      <c r="O316" s="389"/>
      <c r="P316" s="389"/>
      <c r="Q316" s="389">
        <f aca="true" t="shared" si="49" ref="Q316:Q324">IF(D316="H",0.5,IF(D316="L",3,1))</f>
        <v>1</v>
      </c>
      <c r="R316" s="389">
        <f aca="true" t="shared" si="50" ref="R316:R324">IF(D316="H",3,IF(D316="L",0.5,1))</f>
        <v>1</v>
      </c>
      <c r="S316" s="390">
        <v>16</v>
      </c>
      <c r="T316" s="390">
        <v>10</v>
      </c>
      <c r="U316" s="340">
        <v>1</v>
      </c>
      <c r="V316" s="335">
        <f aca="true" t="shared" si="51" ref="V316:V324">B316*F316*U316*Q316</f>
        <v>0</v>
      </c>
      <c r="W316" s="336">
        <f aca="true" t="shared" si="52" ref="W316:W324">C316*F316*R316</f>
        <v>0</v>
      </c>
    </row>
    <row r="317" spans="1:23" ht="12.75">
      <c r="A317" s="339" t="s">
        <v>1086</v>
      </c>
      <c r="B317" s="350">
        <v>8</v>
      </c>
      <c r="C317" s="206">
        <v>19000</v>
      </c>
      <c r="D317" s="206"/>
      <c r="E317" s="347" t="s">
        <v>1070</v>
      </c>
      <c r="F317" s="351"/>
      <c r="G317" s="129" t="s">
        <v>908</v>
      </c>
      <c r="H317" s="129" t="s">
        <v>905</v>
      </c>
      <c r="I317" s="348" t="s">
        <v>1094</v>
      </c>
      <c r="J317" s="129" t="s">
        <v>1079</v>
      </c>
      <c r="K317" s="348" t="s">
        <v>118</v>
      </c>
      <c r="L317" s="338"/>
      <c r="M317" s="338"/>
      <c r="N317" s="338"/>
      <c r="O317" s="338"/>
      <c r="P317" s="338"/>
      <c r="Q317" s="338">
        <f t="shared" si="49"/>
        <v>1</v>
      </c>
      <c r="R317" s="338">
        <f t="shared" si="50"/>
        <v>1</v>
      </c>
      <c r="S317" s="391">
        <v>15</v>
      </c>
      <c r="T317" s="391">
        <v>100</v>
      </c>
      <c r="U317" s="340">
        <v>1</v>
      </c>
      <c r="V317" s="335">
        <f t="shared" si="51"/>
        <v>0</v>
      </c>
      <c r="W317" s="336">
        <f t="shared" si="52"/>
        <v>0</v>
      </c>
    </row>
    <row r="318" spans="1:23" ht="12.75">
      <c r="A318" s="339" t="s">
        <v>1087</v>
      </c>
      <c r="B318" s="350">
        <v>15</v>
      </c>
      <c r="C318" s="206">
        <v>13000</v>
      </c>
      <c r="D318" s="206"/>
      <c r="E318" s="347" t="s">
        <v>1070</v>
      </c>
      <c r="F318" s="351"/>
      <c r="G318" s="129" t="s">
        <v>908</v>
      </c>
      <c r="H318" s="129" t="s">
        <v>905</v>
      </c>
      <c r="I318" s="348" t="s">
        <v>1041</v>
      </c>
      <c r="J318" s="129" t="s">
        <v>1079</v>
      </c>
      <c r="K318" s="348" t="s">
        <v>118</v>
      </c>
      <c r="L318" s="338"/>
      <c r="M318" s="338"/>
      <c r="N318" s="338"/>
      <c r="O318" s="338"/>
      <c r="P318" s="338"/>
      <c r="Q318" s="338">
        <f t="shared" si="49"/>
        <v>1</v>
      </c>
      <c r="R318" s="338">
        <f t="shared" si="50"/>
        <v>1</v>
      </c>
      <c r="S318" s="391">
        <v>16</v>
      </c>
      <c r="T318" s="391">
        <v>10</v>
      </c>
      <c r="U318" s="340">
        <v>1</v>
      </c>
      <c r="V318" s="335">
        <f t="shared" si="51"/>
        <v>0</v>
      </c>
      <c r="W318" s="336">
        <f t="shared" si="52"/>
        <v>0</v>
      </c>
    </row>
    <row r="319" spans="1:23" ht="12.75">
      <c r="A319" s="339" t="s">
        <v>1088</v>
      </c>
      <c r="B319" s="350">
        <v>13</v>
      </c>
      <c r="C319" s="206">
        <v>12000</v>
      </c>
      <c r="D319" s="206"/>
      <c r="E319" s="393" t="s">
        <v>1071</v>
      </c>
      <c r="F319" s="351"/>
      <c r="G319" s="129" t="s">
        <v>908</v>
      </c>
      <c r="H319" s="129" t="s">
        <v>905</v>
      </c>
      <c r="I319" s="348" t="s">
        <v>1095</v>
      </c>
      <c r="J319" s="129" t="s">
        <v>1049</v>
      </c>
      <c r="K319" s="348" t="s">
        <v>1099</v>
      </c>
      <c r="L319" s="338"/>
      <c r="M319" s="338"/>
      <c r="N319" s="338"/>
      <c r="O319" s="338"/>
      <c r="P319" s="338"/>
      <c r="Q319" s="338">
        <f t="shared" si="49"/>
        <v>1</v>
      </c>
      <c r="R319" s="338">
        <f t="shared" si="50"/>
        <v>1</v>
      </c>
      <c r="S319" s="391">
        <v>15</v>
      </c>
      <c r="T319" s="391">
        <v>1200</v>
      </c>
      <c r="U319" s="340">
        <v>1</v>
      </c>
      <c r="V319" s="335">
        <f t="shared" si="51"/>
        <v>0</v>
      </c>
      <c r="W319" s="336">
        <f t="shared" si="52"/>
        <v>0</v>
      </c>
    </row>
    <row r="320" spans="1:23" ht="12.75">
      <c r="A320" s="339" t="s">
        <v>1089</v>
      </c>
      <c r="B320" s="350">
        <v>18</v>
      </c>
      <c r="C320" s="206">
        <v>20000</v>
      </c>
      <c r="D320" s="206"/>
      <c r="E320" s="393" t="s">
        <v>1071</v>
      </c>
      <c r="F320" s="351"/>
      <c r="G320" s="394" t="s">
        <v>1072</v>
      </c>
      <c r="H320" s="129" t="s">
        <v>905</v>
      </c>
      <c r="I320" s="348" t="s">
        <v>1040</v>
      </c>
      <c r="J320" s="129" t="s">
        <v>1096</v>
      </c>
      <c r="K320" s="348" t="s">
        <v>118</v>
      </c>
      <c r="L320" s="338"/>
      <c r="M320" s="338"/>
      <c r="N320" s="338"/>
      <c r="O320" s="338"/>
      <c r="P320" s="338"/>
      <c r="Q320" s="338">
        <f t="shared" si="49"/>
        <v>1</v>
      </c>
      <c r="R320" s="338">
        <f t="shared" si="50"/>
        <v>1</v>
      </c>
      <c r="S320" s="391">
        <v>17</v>
      </c>
      <c r="T320" s="391">
        <v>10</v>
      </c>
      <c r="U320" s="340">
        <v>1</v>
      </c>
      <c r="V320" s="335">
        <f t="shared" si="51"/>
        <v>0</v>
      </c>
      <c r="W320" s="336">
        <f t="shared" si="52"/>
        <v>0</v>
      </c>
    </row>
    <row r="321" spans="1:23" ht="12.75">
      <c r="A321" s="339" t="s">
        <v>1090</v>
      </c>
      <c r="B321" s="350">
        <v>14</v>
      </c>
      <c r="C321" s="206">
        <v>13000</v>
      </c>
      <c r="D321" s="206"/>
      <c r="E321" s="393" t="s">
        <v>1071</v>
      </c>
      <c r="F321" s="351"/>
      <c r="G321" s="129" t="s">
        <v>908</v>
      </c>
      <c r="H321" s="129" t="s">
        <v>905</v>
      </c>
      <c r="I321" s="348" t="s">
        <v>1040</v>
      </c>
      <c r="J321" s="129" t="s">
        <v>1045</v>
      </c>
      <c r="K321" s="348" t="s">
        <v>1100</v>
      </c>
      <c r="L321" s="338"/>
      <c r="M321" s="338"/>
      <c r="N321" s="338"/>
      <c r="O321" s="338"/>
      <c r="P321" s="338"/>
      <c r="Q321" s="338">
        <f t="shared" si="49"/>
        <v>1</v>
      </c>
      <c r="R321" s="338">
        <f t="shared" si="50"/>
        <v>1</v>
      </c>
      <c r="S321" s="391">
        <v>16</v>
      </c>
      <c r="T321" s="391">
        <v>1500</v>
      </c>
      <c r="U321" s="340">
        <v>1</v>
      </c>
      <c r="V321" s="335">
        <f t="shared" si="51"/>
        <v>0</v>
      </c>
      <c r="W321" s="336">
        <f t="shared" si="52"/>
        <v>0</v>
      </c>
    </row>
    <row r="322" spans="1:23" ht="12.75">
      <c r="A322" s="339" t="s">
        <v>1091</v>
      </c>
      <c r="B322" s="350">
        <v>12</v>
      </c>
      <c r="C322" s="206">
        <v>20000</v>
      </c>
      <c r="D322" s="206"/>
      <c r="E322" s="347" t="s">
        <v>1070</v>
      </c>
      <c r="F322" s="351"/>
      <c r="G322" s="129" t="s">
        <v>908</v>
      </c>
      <c r="H322" s="129" t="s">
        <v>905</v>
      </c>
      <c r="I322" s="348" t="s">
        <v>1044</v>
      </c>
      <c r="J322" s="129" t="s">
        <v>1097</v>
      </c>
      <c r="K322" s="348" t="s">
        <v>118</v>
      </c>
      <c r="L322" s="338"/>
      <c r="M322" s="338"/>
      <c r="N322" s="338"/>
      <c r="O322" s="338"/>
      <c r="P322" s="338"/>
      <c r="Q322" s="338">
        <f t="shared" si="49"/>
        <v>1</v>
      </c>
      <c r="R322" s="338">
        <f t="shared" si="50"/>
        <v>1</v>
      </c>
      <c r="S322" s="391">
        <v>16</v>
      </c>
      <c r="T322" s="391">
        <v>50</v>
      </c>
      <c r="U322" s="340">
        <v>1</v>
      </c>
      <c r="V322" s="335">
        <f t="shared" si="51"/>
        <v>0</v>
      </c>
      <c r="W322" s="336">
        <f t="shared" si="52"/>
        <v>0</v>
      </c>
    </row>
    <row r="323" spans="1:23" ht="12.75">
      <c r="A323" s="339" t="s">
        <v>1092</v>
      </c>
      <c r="B323" s="350">
        <v>16</v>
      </c>
      <c r="C323" s="206">
        <v>4000</v>
      </c>
      <c r="D323" s="206"/>
      <c r="E323" s="347" t="s">
        <v>1070</v>
      </c>
      <c r="F323" s="351"/>
      <c r="G323" s="129" t="s">
        <v>908</v>
      </c>
      <c r="H323" s="129" t="s">
        <v>905</v>
      </c>
      <c r="I323" s="348" t="s">
        <v>1040</v>
      </c>
      <c r="J323" s="129" t="s">
        <v>1098</v>
      </c>
      <c r="K323" s="348" t="s">
        <v>118</v>
      </c>
      <c r="L323" s="338"/>
      <c r="M323" s="338"/>
      <c r="N323" s="338"/>
      <c r="O323" s="338"/>
      <c r="P323" s="338"/>
      <c r="Q323" s="338">
        <f t="shared" si="49"/>
        <v>1</v>
      </c>
      <c r="R323" s="338">
        <f t="shared" si="50"/>
        <v>1</v>
      </c>
      <c r="S323" s="391">
        <v>17</v>
      </c>
      <c r="T323" s="391">
        <v>15</v>
      </c>
      <c r="U323" s="340">
        <v>1</v>
      </c>
      <c r="V323" s="335">
        <f t="shared" si="51"/>
        <v>0</v>
      </c>
      <c r="W323" s="336">
        <f t="shared" si="52"/>
        <v>0</v>
      </c>
    </row>
    <row r="324" spans="1:23" ht="12.75">
      <c r="A324" s="341" t="s">
        <v>1093</v>
      </c>
      <c r="B324" s="352">
        <v>20</v>
      </c>
      <c r="C324" s="216">
        <v>40000</v>
      </c>
      <c r="D324" s="216"/>
      <c r="E324" s="395" t="s">
        <v>1071</v>
      </c>
      <c r="F324" s="354"/>
      <c r="G324" s="132" t="s">
        <v>908</v>
      </c>
      <c r="H324" s="132" t="s">
        <v>905</v>
      </c>
      <c r="I324" s="355" t="s">
        <v>1040</v>
      </c>
      <c r="J324" s="132" t="s">
        <v>1047</v>
      </c>
      <c r="K324" s="355" t="s">
        <v>118</v>
      </c>
      <c r="L324" s="382"/>
      <c r="M324" s="382"/>
      <c r="N324" s="382"/>
      <c r="O324" s="382"/>
      <c r="P324" s="382"/>
      <c r="Q324" s="382">
        <f t="shared" si="49"/>
        <v>1</v>
      </c>
      <c r="R324" s="382">
        <f t="shared" si="50"/>
        <v>1</v>
      </c>
      <c r="S324" s="392">
        <v>16</v>
      </c>
      <c r="T324" s="392">
        <v>50</v>
      </c>
      <c r="U324" s="382">
        <v>1</v>
      </c>
      <c r="V324" s="343">
        <f t="shared" si="51"/>
        <v>0</v>
      </c>
      <c r="W324" s="344">
        <f t="shared" si="52"/>
        <v>0</v>
      </c>
    </row>
    <row r="325" spans="1:23" ht="12.75">
      <c r="A325" s="358" t="s">
        <v>896</v>
      </c>
      <c r="B325" s="359" t="s">
        <v>21</v>
      </c>
      <c r="C325" s="360" t="s">
        <v>148</v>
      </c>
      <c r="D325" s="360" t="s">
        <v>461</v>
      </c>
      <c r="E325" s="359" t="s">
        <v>900</v>
      </c>
      <c r="F325" s="387">
        <f>IF(SUM(F326:F353)&gt;0,"-","")</f>
      </c>
      <c r="G325" s="360"/>
      <c r="H325" s="360"/>
      <c r="I325" s="362"/>
      <c r="J325" s="359"/>
      <c r="K325" s="362"/>
      <c r="L325" s="363"/>
      <c r="M325" s="363"/>
      <c r="N325" s="363"/>
      <c r="O325" s="363"/>
      <c r="P325" s="363"/>
      <c r="Q325" s="363"/>
      <c r="R325" s="363"/>
      <c r="S325" s="359"/>
      <c r="T325" s="359"/>
      <c r="U325" s="364"/>
      <c r="V325" s="359" t="s">
        <v>21</v>
      </c>
      <c r="W325" s="386" t="s">
        <v>148</v>
      </c>
    </row>
    <row r="326" spans="1:26" s="396" customFormat="1" ht="12.75">
      <c r="A326" s="397" t="s">
        <v>1101</v>
      </c>
      <c r="B326" s="398">
        <f>0.01</f>
        <v>0.01</v>
      </c>
      <c r="C326" s="409">
        <v>1</v>
      </c>
      <c r="D326" s="398"/>
      <c r="E326" s="399"/>
      <c r="F326" s="400"/>
      <c r="G326" s="399"/>
      <c r="H326" s="399"/>
      <c r="I326" s="399"/>
      <c r="J326" s="399"/>
      <c r="K326" s="401"/>
      <c r="L326" s="399"/>
      <c r="M326" s="399"/>
      <c r="N326" s="399"/>
      <c r="O326" s="399"/>
      <c r="P326" s="399"/>
      <c r="Q326" s="389">
        <f aca="true" t="shared" si="53" ref="Q326:Q339">IF(D326="H",3,IF(D326="L",0.5,1))</f>
        <v>1</v>
      </c>
      <c r="R326" s="389">
        <f aca="true" t="shared" si="54" ref="R326:R339">IF(D326="H",0.5,IF(D326="L",3,1))</f>
        <v>1</v>
      </c>
      <c r="S326" s="401"/>
      <c r="T326" s="399"/>
      <c r="U326" s="401"/>
      <c r="V326" s="369">
        <f aca="true" t="shared" si="55" ref="V326:V339">B326*F326*R326</f>
        <v>0</v>
      </c>
      <c r="W326" s="402">
        <f aca="true" t="shared" si="56" ref="W326:W339">C326*F326*Q326</f>
        <v>0</v>
      </c>
      <c r="Y326" s="200"/>
      <c r="Z326" s="200"/>
    </row>
    <row r="327" spans="1:26" s="396" customFormat="1" ht="12.75">
      <c r="A327" s="403" t="s">
        <v>1102</v>
      </c>
      <c r="B327" s="404">
        <f>0.015</f>
        <v>0.015</v>
      </c>
      <c r="C327" s="410">
        <v>2</v>
      </c>
      <c r="D327" s="404"/>
      <c r="E327" s="405"/>
      <c r="F327" s="406"/>
      <c r="G327" s="405"/>
      <c r="H327" s="405"/>
      <c r="I327" s="405"/>
      <c r="J327" s="405"/>
      <c r="K327" s="407"/>
      <c r="L327" s="405"/>
      <c r="M327" s="405"/>
      <c r="N327" s="405"/>
      <c r="O327" s="405"/>
      <c r="P327" s="405"/>
      <c r="Q327" s="338">
        <f t="shared" si="53"/>
        <v>1</v>
      </c>
      <c r="R327" s="338">
        <f t="shared" si="54"/>
        <v>1</v>
      </c>
      <c r="S327" s="407"/>
      <c r="T327" s="405"/>
      <c r="U327" s="407"/>
      <c r="V327" s="350">
        <f t="shared" si="55"/>
        <v>0</v>
      </c>
      <c r="W327" s="408">
        <f t="shared" si="56"/>
        <v>0</v>
      </c>
      <c r="Y327" s="200"/>
      <c r="Z327" s="200"/>
    </row>
    <row r="328" spans="1:26" s="396" customFormat="1" ht="12.75">
      <c r="A328" s="403" t="s">
        <v>1103</v>
      </c>
      <c r="B328" s="404">
        <f>0.5</f>
        <v>0.5</v>
      </c>
      <c r="C328" s="410">
        <v>50</v>
      </c>
      <c r="D328" s="404"/>
      <c r="E328" s="405"/>
      <c r="F328" s="406"/>
      <c r="G328" s="405"/>
      <c r="H328" s="405"/>
      <c r="I328" s="405"/>
      <c r="J328" s="405"/>
      <c r="K328" s="407"/>
      <c r="L328" s="405"/>
      <c r="M328" s="405"/>
      <c r="N328" s="405"/>
      <c r="O328" s="405"/>
      <c r="P328" s="405"/>
      <c r="Q328" s="338">
        <f t="shared" si="53"/>
        <v>1</v>
      </c>
      <c r="R328" s="338">
        <f t="shared" si="54"/>
        <v>1</v>
      </c>
      <c r="S328" s="407"/>
      <c r="T328" s="405"/>
      <c r="U328" s="407"/>
      <c r="V328" s="350">
        <f t="shared" si="55"/>
        <v>0</v>
      </c>
      <c r="W328" s="408">
        <f t="shared" si="56"/>
        <v>0</v>
      </c>
      <c r="Y328" s="200"/>
      <c r="Z328" s="200"/>
    </row>
    <row r="329" spans="1:26" s="396" customFormat="1" ht="12.75">
      <c r="A329" s="403" t="s">
        <v>1104</v>
      </c>
      <c r="B329" s="404">
        <f>0.01</f>
        <v>0.01</v>
      </c>
      <c r="C329" s="410">
        <v>1</v>
      </c>
      <c r="D329" s="404"/>
      <c r="E329" s="405"/>
      <c r="F329" s="406"/>
      <c r="G329" s="405"/>
      <c r="H329" s="405"/>
      <c r="I329" s="405"/>
      <c r="J329" s="405"/>
      <c r="K329" s="407"/>
      <c r="L329" s="405"/>
      <c r="M329" s="405"/>
      <c r="N329" s="405"/>
      <c r="O329" s="405"/>
      <c r="P329" s="405"/>
      <c r="Q329" s="338">
        <f t="shared" si="53"/>
        <v>1</v>
      </c>
      <c r="R329" s="338">
        <f t="shared" si="54"/>
        <v>1</v>
      </c>
      <c r="S329" s="407"/>
      <c r="T329" s="405"/>
      <c r="U329" s="407"/>
      <c r="V329" s="350">
        <f t="shared" si="55"/>
        <v>0</v>
      </c>
      <c r="W329" s="408">
        <f t="shared" si="56"/>
        <v>0</v>
      </c>
      <c r="Y329" s="200"/>
      <c r="Z329" s="200"/>
    </row>
    <row r="330" spans="1:26" s="396" customFormat="1" ht="12.75">
      <c r="A330" s="403" t="s">
        <v>1105</v>
      </c>
      <c r="B330" s="404">
        <f>0.005</f>
        <v>0.005</v>
      </c>
      <c r="C330" s="410">
        <v>2</v>
      </c>
      <c r="D330" s="404"/>
      <c r="E330" s="405"/>
      <c r="F330" s="406"/>
      <c r="G330" s="405"/>
      <c r="H330" s="405"/>
      <c r="I330" s="405"/>
      <c r="J330" s="405"/>
      <c r="K330" s="407"/>
      <c r="L330" s="405"/>
      <c r="M330" s="405"/>
      <c r="N330" s="405"/>
      <c r="O330" s="405"/>
      <c r="P330" s="405"/>
      <c r="Q330" s="338">
        <f t="shared" si="53"/>
        <v>1</v>
      </c>
      <c r="R330" s="338">
        <f t="shared" si="54"/>
        <v>1</v>
      </c>
      <c r="S330" s="407"/>
      <c r="T330" s="405"/>
      <c r="U330" s="407"/>
      <c r="V330" s="350">
        <f t="shared" si="55"/>
        <v>0</v>
      </c>
      <c r="W330" s="408">
        <f t="shared" si="56"/>
        <v>0</v>
      </c>
      <c r="Y330" s="200"/>
      <c r="Z330" s="200"/>
    </row>
    <row r="331" spans="1:26" s="396" customFormat="1" ht="12.75">
      <c r="A331" s="403" t="s">
        <v>1106</v>
      </c>
      <c r="B331" s="404">
        <f>0.01</f>
        <v>0.01</v>
      </c>
      <c r="C331" s="410">
        <v>2</v>
      </c>
      <c r="D331" s="404"/>
      <c r="E331" s="405"/>
      <c r="F331" s="406"/>
      <c r="G331" s="405"/>
      <c r="H331" s="405"/>
      <c r="I331" s="405"/>
      <c r="J331" s="405"/>
      <c r="K331" s="407"/>
      <c r="L331" s="405"/>
      <c r="M331" s="405"/>
      <c r="N331" s="405"/>
      <c r="O331" s="405"/>
      <c r="P331" s="405"/>
      <c r="Q331" s="338">
        <f t="shared" si="53"/>
        <v>1</v>
      </c>
      <c r="R331" s="338">
        <f t="shared" si="54"/>
        <v>1</v>
      </c>
      <c r="S331" s="407"/>
      <c r="T331" s="405"/>
      <c r="U331" s="407"/>
      <c r="V331" s="350">
        <f t="shared" si="55"/>
        <v>0</v>
      </c>
      <c r="W331" s="408">
        <f t="shared" si="56"/>
        <v>0</v>
      </c>
      <c r="Y331" s="200"/>
      <c r="Z331" s="200"/>
    </row>
    <row r="332" spans="1:26" s="396" customFormat="1" ht="12.75">
      <c r="A332" s="403" t="s">
        <v>1107</v>
      </c>
      <c r="B332" s="404">
        <f>0.015</f>
        <v>0.015</v>
      </c>
      <c r="C332" s="410">
        <v>4</v>
      </c>
      <c r="D332" s="404"/>
      <c r="E332" s="405"/>
      <c r="F332" s="406"/>
      <c r="G332" s="405"/>
      <c r="H332" s="405"/>
      <c r="I332" s="405"/>
      <c r="J332" s="405"/>
      <c r="K332" s="407"/>
      <c r="L332" s="405"/>
      <c r="M332" s="405"/>
      <c r="N332" s="405"/>
      <c r="O332" s="405"/>
      <c r="P332" s="405"/>
      <c r="Q332" s="338">
        <f t="shared" si="53"/>
        <v>1</v>
      </c>
      <c r="R332" s="338">
        <f t="shared" si="54"/>
        <v>1</v>
      </c>
      <c r="S332" s="407"/>
      <c r="T332" s="405"/>
      <c r="U332" s="407"/>
      <c r="V332" s="350">
        <f t="shared" si="55"/>
        <v>0</v>
      </c>
      <c r="W332" s="408">
        <f t="shared" si="56"/>
        <v>0</v>
      </c>
      <c r="Y332" s="200"/>
      <c r="Z332" s="200"/>
    </row>
    <row r="333" spans="1:26" s="396" customFormat="1" ht="12.75">
      <c r="A333" s="403" t="s">
        <v>1108</v>
      </c>
      <c r="B333" s="404">
        <f>0.5</f>
        <v>0.5</v>
      </c>
      <c r="C333" s="410">
        <v>30</v>
      </c>
      <c r="D333" s="404"/>
      <c r="E333" s="405"/>
      <c r="F333" s="406"/>
      <c r="G333" s="405"/>
      <c r="H333" s="405"/>
      <c r="I333" s="405"/>
      <c r="J333" s="405"/>
      <c r="K333" s="407"/>
      <c r="L333" s="405"/>
      <c r="M333" s="405"/>
      <c r="N333" s="405"/>
      <c r="O333" s="405"/>
      <c r="P333" s="405"/>
      <c r="Q333" s="338">
        <f t="shared" si="53"/>
        <v>1</v>
      </c>
      <c r="R333" s="338">
        <f t="shared" si="54"/>
        <v>1</v>
      </c>
      <c r="S333" s="407"/>
      <c r="T333" s="405"/>
      <c r="U333" s="407"/>
      <c r="V333" s="350">
        <f t="shared" si="55"/>
        <v>0</v>
      </c>
      <c r="W333" s="408">
        <f t="shared" si="56"/>
        <v>0</v>
      </c>
      <c r="Y333" s="200"/>
      <c r="Z333" s="200"/>
    </row>
    <row r="334" spans="1:26" s="396" customFormat="1" ht="12.75">
      <c r="A334" s="403" t="s">
        <v>1109</v>
      </c>
      <c r="B334" s="404">
        <f>0.002</f>
        <v>0.002</v>
      </c>
      <c r="C334" s="410">
        <v>0.1</v>
      </c>
      <c r="D334" s="404"/>
      <c r="E334" s="405"/>
      <c r="F334" s="406"/>
      <c r="G334" s="405"/>
      <c r="H334" s="405"/>
      <c r="I334" s="405"/>
      <c r="J334" s="405"/>
      <c r="K334" s="407"/>
      <c r="L334" s="405"/>
      <c r="M334" s="405"/>
      <c r="N334" s="405"/>
      <c r="O334" s="405"/>
      <c r="P334" s="405"/>
      <c r="Q334" s="338">
        <f t="shared" si="53"/>
        <v>1</v>
      </c>
      <c r="R334" s="338">
        <f t="shared" si="54"/>
        <v>1</v>
      </c>
      <c r="S334" s="407"/>
      <c r="T334" s="405"/>
      <c r="U334" s="407"/>
      <c r="V334" s="350">
        <f t="shared" si="55"/>
        <v>0</v>
      </c>
      <c r="W334" s="408">
        <f t="shared" si="56"/>
        <v>0</v>
      </c>
      <c r="Y334" s="200"/>
      <c r="Z334" s="200"/>
    </row>
    <row r="335" spans="1:26" s="396" customFormat="1" ht="12.75">
      <c r="A335" s="403" t="s">
        <v>1110</v>
      </c>
      <c r="B335" s="404">
        <f>0.25</f>
        <v>0.25</v>
      </c>
      <c r="C335" s="410">
        <v>20</v>
      </c>
      <c r="D335" s="404"/>
      <c r="E335" s="405"/>
      <c r="F335" s="406"/>
      <c r="G335" s="405"/>
      <c r="H335" s="405"/>
      <c r="I335" s="405"/>
      <c r="J335" s="405"/>
      <c r="K335" s="407"/>
      <c r="L335" s="405"/>
      <c r="M335" s="405"/>
      <c r="N335" s="405"/>
      <c r="O335" s="405"/>
      <c r="P335" s="405"/>
      <c r="Q335" s="338">
        <f t="shared" si="53"/>
        <v>1</v>
      </c>
      <c r="R335" s="338">
        <f t="shared" si="54"/>
        <v>1</v>
      </c>
      <c r="S335" s="407"/>
      <c r="T335" s="405"/>
      <c r="U335" s="407"/>
      <c r="V335" s="350">
        <f t="shared" si="55"/>
        <v>0</v>
      </c>
      <c r="W335" s="408">
        <f t="shared" si="56"/>
        <v>0</v>
      </c>
      <c r="Y335" s="200"/>
      <c r="Z335" s="200"/>
    </row>
    <row r="336" spans="1:26" s="396" customFormat="1" ht="12.75">
      <c r="A336" s="403" t="s">
        <v>1111</v>
      </c>
      <c r="B336" s="404">
        <f>0.025</f>
        <v>0.025</v>
      </c>
      <c r="C336" s="410">
        <v>1</v>
      </c>
      <c r="D336" s="404"/>
      <c r="E336" s="405"/>
      <c r="F336" s="406"/>
      <c r="G336" s="405"/>
      <c r="H336" s="405"/>
      <c r="I336" s="405"/>
      <c r="J336" s="405"/>
      <c r="K336" s="407"/>
      <c r="L336" s="405"/>
      <c r="M336" s="405"/>
      <c r="N336" s="405"/>
      <c r="O336" s="405"/>
      <c r="P336" s="405"/>
      <c r="Q336" s="338">
        <f t="shared" si="53"/>
        <v>1</v>
      </c>
      <c r="R336" s="338">
        <f t="shared" si="54"/>
        <v>1</v>
      </c>
      <c r="S336" s="407"/>
      <c r="T336" s="405"/>
      <c r="U336" s="407"/>
      <c r="V336" s="350">
        <f t="shared" si="55"/>
        <v>0</v>
      </c>
      <c r="W336" s="408">
        <f t="shared" si="56"/>
        <v>0</v>
      </c>
      <c r="Y336" s="200"/>
      <c r="Z336" s="200"/>
    </row>
    <row r="337" spans="1:26" s="396" customFormat="1" ht="12.75">
      <c r="A337" s="403" t="s">
        <v>1112</v>
      </c>
      <c r="B337" s="404">
        <f>0.005</f>
        <v>0.005</v>
      </c>
      <c r="C337" s="410">
        <v>0.1</v>
      </c>
      <c r="D337" s="404"/>
      <c r="E337" s="405"/>
      <c r="F337" s="406"/>
      <c r="G337" s="405"/>
      <c r="H337" s="405"/>
      <c r="I337" s="405"/>
      <c r="J337" s="405"/>
      <c r="K337" s="407"/>
      <c r="L337" s="405"/>
      <c r="M337" s="405"/>
      <c r="N337" s="405"/>
      <c r="O337" s="405"/>
      <c r="P337" s="405"/>
      <c r="Q337" s="338">
        <f t="shared" si="53"/>
        <v>1</v>
      </c>
      <c r="R337" s="338">
        <f t="shared" si="54"/>
        <v>1</v>
      </c>
      <c r="S337" s="407"/>
      <c r="T337" s="405"/>
      <c r="U337" s="407"/>
      <c r="V337" s="350">
        <f t="shared" si="55"/>
        <v>0</v>
      </c>
      <c r="W337" s="408">
        <f t="shared" si="56"/>
        <v>0</v>
      </c>
      <c r="Y337" s="200"/>
      <c r="Z337" s="200"/>
    </row>
    <row r="338" spans="1:26" s="396" customFormat="1" ht="12.75">
      <c r="A338" s="403" t="s">
        <v>1113</v>
      </c>
      <c r="B338" s="404">
        <f>0.01</f>
        <v>0.01</v>
      </c>
      <c r="C338" s="410">
        <v>1</v>
      </c>
      <c r="D338" s="404"/>
      <c r="E338" s="405"/>
      <c r="F338" s="406"/>
      <c r="G338" s="405"/>
      <c r="H338" s="405"/>
      <c r="I338" s="405"/>
      <c r="J338" s="405"/>
      <c r="K338" s="407"/>
      <c r="L338" s="405"/>
      <c r="M338" s="405"/>
      <c r="N338" s="405"/>
      <c r="O338" s="405"/>
      <c r="P338" s="405"/>
      <c r="Q338" s="338">
        <f t="shared" si="53"/>
        <v>1</v>
      </c>
      <c r="R338" s="338">
        <f t="shared" si="54"/>
        <v>1</v>
      </c>
      <c r="S338" s="407"/>
      <c r="T338" s="405"/>
      <c r="U338" s="407"/>
      <c r="V338" s="350">
        <f t="shared" si="55"/>
        <v>0</v>
      </c>
      <c r="W338" s="408">
        <f t="shared" si="56"/>
        <v>0</v>
      </c>
      <c r="Y338" s="200"/>
      <c r="Z338" s="200"/>
    </row>
    <row r="339" spans="1:26" s="396" customFormat="1" ht="12.75">
      <c r="A339" s="403" t="s">
        <v>1114</v>
      </c>
      <c r="B339" s="404">
        <f>0.01</f>
        <v>0.01</v>
      </c>
      <c r="C339" s="410">
        <v>1</v>
      </c>
      <c r="D339" s="404"/>
      <c r="E339" s="405"/>
      <c r="F339" s="406"/>
      <c r="G339" s="405"/>
      <c r="H339" s="405"/>
      <c r="I339" s="405"/>
      <c r="J339" s="405"/>
      <c r="K339" s="407"/>
      <c r="L339" s="405"/>
      <c r="M339" s="405"/>
      <c r="N339" s="405"/>
      <c r="O339" s="405"/>
      <c r="P339" s="405"/>
      <c r="Q339" s="338">
        <f t="shared" si="53"/>
        <v>1</v>
      </c>
      <c r="R339" s="338">
        <f t="shared" si="54"/>
        <v>1</v>
      </c>
      <c r="S339" s="407"/>
      <c r="T339" s="405"/>
      <c r="U339" s="407"/>
      <c r="V339" s="350">
        <f t="shared" si="55"/>
        <v>0</v>
      </c>
      <c r="W339" s="408">
        <f t="shared" si="56"/>
        <v>0</v>
      </c>
      <c r="Y339" s="200"/>
      <c r="Z339" s="200"/>
    </row>
    <row r="340" spans="1:26" s="396" customFormat="1" ht="12.75">
      <c r="A340" s="403" t="s">
        <v>1125</v>
      </c>
      <c r="B340" s="404">
        <v>0.01</v>
      </c>
      <c r="C340" s="410">
        <v>0.5</v>
      </c>
      <c r="D340" s="404"/>
      <c r="E340" s="405"/>
      <c r="F340" s="406"/>
      <c r="G340" s="405"/>
      <c r="H340" s="405"/>
      <c r="I340" s="405"/>
      <c r="J340" s="405"/>
      <c r="K340" s="407"/>
      <c r="L340" s="405"/>
      <c r="M340" s="405"/>
      <c r="N340" s="405"/>
      <c r="O340" s="405"/>
      <c r="P340" s="405"/>
      <c r="Q340" s="338">
        <f aca="true" t="shared" si="57" ref="Q340:Q353">IF(D340="H",3,IF(D340="L",0.5,1))</f>
        <v>1</v>
      </c>
      <c r="R340" s="338">
        <f aca="true" t="shared" si="58" ref="R340:R353">IF(D340="H",0.5,IF(D340="L",3,1))</f>
        <v>1</v>
      </c>
      <c r="S340" s="407"/>
      <c r="T340" s="405"/>
      <c r="U340" s="407"/>
      <c r="V340" s="350">
        <f aca="true" t="shared" si="59" ref="V340:V353">B340*F340*R340</f>
        <v>0</v>
      </c>
      <c r="W340" s="408">
        <f aca="true" t="shared" si="60" ref="W340:W353">C340*F340*Q340</f>
        <v>0</v>
      </c>
      <c r="Y340" s="200"/>
      <c r="Z340" s="200"/>
    </row>
    <row r="341" spans="1:26" s="396" customFormat="1" ht="12.75">
      <c r="A341" s="403" t="s">
        <v>1126</v>
      </c>
      <c r="B341" s="404">
        <v>0.02</v>
      </c>
      <c r="C341" s="411">
        <v>50</v>
      </c>
      <c r="D341" s="404"/>
      <c r="E341" s="405"/>
      <c r="F341" s="406"/>
      <c r="G341" s="405"/>
      <c r="H341" s="405"/>
      <c r="I341" s="405"/>
      <c r="J341" s="405"/>
      <c r="K341" s="407"/>
      <c r="L341" s="405"/>
      <c r="M341" s="405"/>
      <c r="N341" s="405"/>
      <c r="O341" s="405"/>
      <c r="P341" s="405"/>
      <c r="Q341" s="338">
        <f t="shared" si="57"/>
        <v>1</v>
      </c>
      <c r="R341" s="338">
        <f t="shared" si="58"/>
        <v>1</v>
      </c>
      <c r="S341" s="407"/>
      <c r="T341" s="405"/>
      <c r="U341" s="407"/>
      <c r="V341" s="350">
        <f t="shared" si="59"/>
        <v>0</v>
      </c>
      <c r="W341" s="408">
        <f t="shared" si="60"/>
        <v>0</v>
      </c>
      <c r="Y341" s="200"/>
      <c r="Z341" s="200"/>
    </row>
    <row r="342" spans="1:26" s="396" customFormat="1" ht="12.75">
      <c r="A342" s="403" t="s">
        <v>1127</v>
      </c>
      <c r="B342" s="404">
        <v>0.02</v>
      </c>
      <c r="C342" s="411">
        <v>20</v>
      </c>
      <c r="D342" s="404"/>
      <c r="E342" s="405"/>
      <c r="F342" s="406"/>
      <c r="G342" s="405"/>
      <c r="H342" s="405"/>
      <c r="I342" s="405"/>
      <c r="J342" s="405"/>
      <c r="K342" s="407"/>
      <c r="L342" s="405"/>
      <c r="M342" s="405"/>
      <c r="N342" s="405"/>
      <c r="O342" s="405"/>
      <c r="P342" s="405"/>
      <c r="Q342" s="338">
        <f t="shared" si="57"/>
        <v>1</v>
      </c>
      <c r="R342" s="338">
        <f t="shared" si="58"/>
        <v>1</v>
      </c>
      <c r="S342" s="407"/>
      <c r="T342" s="405"/>
      <c r="U342" s="407"/>
      <c r="V342" s="350">
        <f t="shared" si="59"/>
        <v>0</v>
      </c>
      <c r="W342" s="408">
        <f t="shared" si="60"/>
        <v>0</v>
      </c>
      <c r="Y342" s="200"/>
      <c r="Z342" s="200"/>
    </row>
    <row r="343" spans="1:26" s="396" customFormat="1" ht="12.75">
      <c r="A343" s="403" t="s">
        <v>1128</v>
      </c>
      <c r="B343" s="404">
        <v>0.02</v>
      </c>
      <c r="C343" s="411">
        <v>0.1</v>
      </c>
      <c r="D343" s="404"/>
      <c r="E343" s="405"/>
      <c r="F343" s="406"/>
      <c r="G343" s="405"/>
      <c r="H343" s="405"/>
      <c r="I343" s="405"/>
      <c r="J343" s="405"/>
      <c r="K343" s="407"/>
      <c r="L343" s="405"/>
      <c r="M343" s="405"/>
      <c r="N343" s="405"/>
      <c r="O343" s="405"/>
      <c r="P343" s="405"/>
      <c r="Q343" s="338">
        <f t="shared" si="57"/>
        <v>1</v>
      </c>
      <c r="R343" s="338">
        <f t="shared" si="58"/>
        <v>1</v>
      </c>
      <c r="S343" s="407"/>
      <c r="T343" s="405"/>
      <c r="U343" s="407"/>
      <c r="V343" s="350">
        <f t="shared" si="59"/>
        <v>0</v>
      </c>
      <c r="W343" s="408">
        <f t="shared" si="60"/>
        <v>0</v>
      </c>
      <c r="Y343" s="200"/>
      <c r="Z343" s="200"/>
    </row>
    <row r="344" spans="1:26" s="396" customFormat="1" ht="12.75">
      <c r="A344" s="403" t="s">
        <v>1129</v>
      </c>
      <c r="B344" s="404">
        <v>0.02</v>
      </c>
      <c r="C344" s="411">
        <v>30</v>
      </c>
      <c r="D344" s="404"/>
      <c r="E344" s="405"/>
      <c r="F344" s="406"/>
      <c r="G344" s="405"/>
      <c r="H344" s="405"/>
      <c r="I344" s="405"/>
      <c r="J344" s="405"/>
      <c r="K344" s="407"/>
      <c r="L344" s="405"/>
      <c r="M344" s="405"/>
      <c r="N344" s="405"/>
      <c r="O344" s="405"/>
      <c r="P344" s="405"/>
      <c r="Q344" s="338">
        <f t="shared" si="57"/>
        <v>1</v>
      </c>
      <c r="R344" s="338">
        <f t="shared" si="58"/>
        <v>1</v>
      </c>
      <c r="S344" s="407"/>
      <c r="T344" s="405"/>
      <c r="U344" s="407"/>
      <c r="V344" s="350">
        <f t="shared" si="59"/>
        <v>0</v>
      </c>
      <c r="W344" s="408">
        <f t="shared" si="60"/>
        <v>0</v>
      </c>
      <c r="Y344" s="200"/>
      <c r="Z344" s="200"/>
    </row>
    <row r="345" spans="1:26" s="396" customFormat="1" ht="12.75">
      <c r="A345" s="403" t="s">
        <v>1130</v>
      </c>
      <c r="B345" s="404">
        <v>0.01</v>
      </c>
      <c r="C345" s="411">
        <v>0.5</v>
      </c>
      <c r="D345" s="404"/>
      <c r="E345" s="405"/>
      <c r="F345" s="406"/>
      <c r="G345" s="405"/>
      <c r="H345" s="405"/>
      <c r="I345" s="405"/>
      <c r="J345" s="405"/>
      <c r="K345" s="407"/>
      <c r="L345" s="405"/>
      <c r="M345" s="405"/>
      <c r="N345" s="405"/>
      <c r="O345" s="405"/>
      <c r="P345" s="405"/>
      <c r="Q345" s="338">
        <f t="shared" si="57"/>
        <v>1</v>
      </c>
      <c r="R345" s="338">
        <f t="shared" si="58"/>
        <v>1</v>
      </c>
      <c r="S345" s="407"/>
      <c r="T345" s="405"/>
      <c r="U345" s="407"/>
      <c r="V345" s="350">
        <f t="shared" si="59"/>
        <v>0</v>
      </c>
      <c r="W345" s="408">
        <f t="shared" si="60"/>
        <v>0</v>
      </c>
      <c r="Y345" s="200"/>
      <c r="Z345" s="200"/>
    </row>
    <row r="346" spans="1:26" s="396" customFormat="1" ht="12.75">
      <c r="A346" s="403" t="s">
        <v>1131</v>
      </c>
      <c r="B346" s="404">
        <v>0.015</v>
      </c>
      <c r="C346" s="411">
        <v>1</v>
      </c>
      <c r="D346" s="404"/>
      <c r="E346" s="405"/>
      <c r="F346" s="406"/>
      <c r="G346" s="405"/>
      <c r="H346" s="405"/>
      <c r="I346" s="405"/>
      <c r="J346" s="405"/>
      <c r="K346" s="407"/>
      <c r="L346" s="405"/>
      <c r="M346" s="405"/>
      <c r="N346" s="405"/>
      <c r="O346" s="405"/>
      <c r="P346" s="405"/>
      <c r="Q346" s="338">
        <f t="shared" si="57"/>
        <v>1</v>
      </c>
      <c r="R346" s="338">
        <f t="shared" si="58"/>
        <v>1</v>
      </c>
      <c r="S346" s="407"/>
      <c r="T346" s="405"/>
      <c r="U346" s="407"/>
      <c r="V346" s="350">
        <f t="shared" si="59"/>
        <v>0</v>
      </c>
      <c r="W346" s="408">
        <f t="shared" si="60"/>
        <v>0</v>
      </c>
      <c r="Y346" s="200"/>
      <c r="Z346" s="200"/>
    </row>
    <row r="347" spans="1:26" s="396" customFormat="1" ht="12.75">
      <c r="A347" s="403" t="s">
        <v>1132</v>
      </c>
      <c r="B347" s="404">
        <v>0.5</v>
      </c>
      <c r="C347" s="411">
        <v>20</v>
      </c>
      <c r="D347" s="404"/>
      <c r="E347" s="405"/>
      <c r="F347" s="406"/>
      <c r="G347" s="405"/>
      <c r="H347" s="405"/>
      <c r="I347" s="405"/>
      <c r="J347" s="405"/>
      <c r="K347" s="407"/>
      <c r="L347" s="405"/>
      <c r="M347" s="405"/>
      <c r="N347" s="405"/>
      <c r="O347" s="405"/>
      <c r="P347" s="405"/>
      <c r="Q347" s="338">
        <f t="shared" si="57"/>
        <v>1</v>
      </c>
      <c r="R347" s="338">
        <f t="shared" si="58"/>
        <v>1</v>
      </c>
      <c r="S347" s="407"/>
      <c r="T347" s="405"/>
      <c r="U347" s="407"/>
      <c r="V347" s="350">
        <f t="shared" si="59"/>
        <v>0</v>
      </c>
      <c r="W347" s="408">
        <f t="shared" si="60"/>
        <v>0</v>
      </c>
      <c r="Y347" s="200"/>
      <c r="Z347" s="200"/>
    </row>
    <row r="348" spans="1:26" s="396" customFormat="1" ht="12.75">
      <c r="A348" s="403" t="s">
        <v>1133</v>
      </c>
      <c r="B348" s="404">
        <v>0.005</v>
      </c>
      <c r="C348" s="411">
        <v>0.2</v>
      </c>
      <c r="D348" s="404"/>
      <c r="E348" s="405"/>
      <c r="F348" s="406"/>
      <c r="G348" s="405"/>
      <c r="H348" s="405"/>
      <c r="I348" s="405"/>
      <c r="J348" s="405"/>
      <c r="K348" s="407"/>
      <c r="L348" s="405"/>
      <c r="M348" s="405"/>
      <c r="N348" s="405"/>
      <c r="O348" s="405"/>
      <c r="P348" s="405"/>
      <c r="Q348" s="338">
        <f t="shared" si="57"/>
        <v>1</v>
      </c>
      <c r="R348" s="338">
        <f t="shared" si="58"/>
        <v>1</v>
      </c>
      <c r="S348" s="407"/>
      <c r="T348" s="405"/>
      <c r="U348" s="407"/>
      <c r="V348" s="350">
        <f t="shared" si="59"/>
        <v>0</v>
      </c>
      <c r="W348" s="408">
        <f t="shared" si="60"/>
        <v>0</v>
      </c>
      <c r="Y348" s="200"/>
      <c r="Z348" s="200"/>
    </row>
    <row r="349" spans="1:26" s="396" customFormat="1" ht="12.75">
      <c r="A349" s="403" t="s">
        <v>1115</v>
      </c>
      <c r="B349" s="404">
        <f>0.05</f>
        <v>0.05</v>
      </c>
      <c r="C349" s="410">
        <v>10</v>
      </c>
      <c r="D349" s="404"/>
      <c r="E349" s="405"/>
      <c r="F349" s="406"/>
      <c r="G349" s="405"/>
      <c r="H349" s="405"/>
      <c r="I349" s="405"/>
      <c r="J349" s="405"/>
      <c r="K349" s="407"/>
      <c r="L349" s="405"/>
      <c r="M349" s="405"/>
      <c r="N349" s="405"/>
      <c r="O349" s="405"/>
      <c r="P349" s="405"/>
      <c r="Q349" s="338">
        <f t="shared" si="57"/>
        <v>1</v>
      </c>
      <c r="R349" s="338">
        <f t="shared" si="58"/>
        <v>1</v>
      </c>
      <c r="S349" s="407"/>
      <c r="T349" s="405"/>
      <c r="U349" s="407"/>
      <c r="V349" s="350">
        <f t="shared" si="59"/>
        <v>0</v>
      </c>
      <c r="W349" s="408">
        <f t="shared" si="60"/>
        <v>0</v>
      </c>
      <c r="Y349" s="200"/>
      <c r="Z349" s="200"/>
    </row>
    <row r="350" spans="1:26" s="396" customFormat="1" ht="12.75">
      <c r="A350" s="403" t="s">
        <v>1116</v>
      </c>
      <c r="B350" s="404">
        <f>0.5</f>
        <v>0.5</v>
      </c>
      <c r="C350" s="410">
        <v>800</v>
      </c>
      <c r="D350" s="404"/>
      <c r="E350" s="405"/>
      <c r="F350" s="406"/>
      <c r="G350" s="405"/>
      <c r="H350" s="405"/>
      <c r="I350" s="405"/>
      <c r="J350" s="405"/>
      <c r="K350" s="407"/>
      <c r="L350" s="405"/>
      <c r="M350" s="405"/>
      <c r="N350" s="405"/>
      <c r="O350" s="405"/>
      <c r="P350" s="405"/>
      <c r="Q350" s="338">
        <f t="shared" si="57"/>
        <v>1</v>
      </c>
      <c r="R350" s="338">
        <f t="shared" si="58"/>
        <v>1</v>
      </c>
      <c r="S350" s="407"/>
      <c r="T350" s="405"/>
      <c r="U350" s="407"/>
      <c r="V350" s="350">
        <f t="shared" si="59"/>
        <v>0</v>
      </c>
      <c r="W350" s="408">
        <f t="shared" si="60"/>
        <v>0</v>
      </c>
      <c r="Y350" s="200"/>
      <c r="Z350" s="200"/>
    </row>
    <row r="351" spans="1:26" s="396" customFormat="1" ht="12.75">
      <c r="A351" s="403" t="s">
        <v>1117</v>
      </c>
      <c r="B351" s="404">
        <f>2</f>
        <v>2</v>
      </c>
      <c r="C351" s="410">
        <v>20</v>
      </c>
      <c r="D351" s="404"/>
      <c r="E351" s="405"/>
      <c r="F351" s="406"/>
      <c r="G351" s="405"/>
      <c r="H351" s="405"/>
      <c r="I351" s="405"/>
      <c r="J351" s="405"/>
      <c r="K351" s="407"/>
      <c r="L351" s="405"/>
      <c r="M351" s="405"/>
      <c r="N351" s="405"/>
      <c r="O351" s="405"/>
      <c r="P351" s="405"/>
      <c r="Q351" s="338">
        <f t="shared" si="57"/>
        <v>1</v>
      </c>
      <c r="R351" s="338">
        <f t="shared" si="58"/>
        <v>1</v>
      </c>
      <c r="S351" s="407"/>
      <c r="T351" s="405"/>
      <c r="U351" s="407"/>
      <c r="V351" s="350">
        <f t="shared" si="59"/>
        <v>0</v>
      </c>
      <c r="W351" s="408">
        <f t="shared" si="60"/>
        <v>0</v>
      </c>
      <c r="Y351" s="200"/>
      <c r="Z351" s="200"/>
    </row>
    <row r="352" spans="1:26" s="396" customFormat="1" ht="12.75">
      <c r="A352" s="403" t="s">
        <v>1134</v>
      </c>
      <c r="B352" s="404">
        <v>0.25</v>
      </c>
      <c r="C352" s="410">
        <v>5</v>
      </c>
      <c r="D352" s="404"/>
      <c r="E352" s="405"/>
      <c r="F352" s="406"/>
      <c r="G352" s="405"/>
      <c r="H352" s="405"/>
      <c r="I352" s="405"/>
      <c r="J352" s="405"/>
      <c r="K352" s="407"/>
      <c r="L352" s="405"/>
      <c r="M352" s="405"/>
      <c r="N352" s="405"/>
      <c r="O352" s="405"/>
      <c r="P352" s="405"/>
      <c r="Q352" s="338">
        <f t="shared" si="57"/>
        <v>1</v>
      </c>
      <c r="R352" s="338">
        <f t="shared" si="58"/>
        <v>1</v>
      </c>
      <c r="S352" s="407"/>
      <c r="T352" s="405"/>
      <c r="U352" s="407"/>
      <c r="V352" s="350">
        <f t="shared" si="59"/>
        <v>0</v>
      </c>
      <c r="W352" s="408">
        <f t="shared" si="60"/>
        <v>0</v>
      </c>
      <c r="Y352" s="200"/>
      <c r="Z352" s="200"/>
    </row>
    <row r="353" spans="1:26" s="396" customFormat="1" ht="12.75">
      <c r="A353" s="403" t="s">
        <v>1118</v>
      </c>
      <c r="B353" s="404">
        <f>1000</f>
        <v>1000</v>
      </c>
      <c r="C353" s="410">
        <v>500</v>
      </c>
      <c r="D353" s="404"/>
      <c r="E353" s="405"/>
      <c r="F353" s="406"/>
      <c r="G353" s="405"/>
      <c r="H353" s="405"/>
      <c r="I353" s="405"/>
      <c r="J353" s="405"/>
      <c r="K353" s="407"/>
      <c r="L353" s="405"/>
      <c r="M353" s="405"/>
      <c r="N353" s="405"/>
      <c r="O353" s="405"/>
      <c r="P353" s="405"/>
      <c r="Q353" s="338">
        <f t="shared" si="57"/>
        <v>1</v>
      </c>
      <c r="R353" s="338">
        <f t="shared" si="58"/>
        <v>1</v>
      </c>
      <c r="S353" s="407"/>
      <c r="T353" s="405"/>
      <c r="U353" s="407"/>
      <c r="V353" s="350">
        <f t="shared" si="59"/>
        <v>0</v>
      </c>
      <c r="W353" s="408">
        <f t="shared" si="60"/>
        <v>0</v>
      </c>
      <c r="Y353" s="200"/>
      <c r="Z353" s="200"/>
    </row>
    <row r="354" spans="1:23" ht="12.75">
      <c r="A354" s="358" t="s">
        <v>486</v>
      </c>
      <c r="B354" s="359" t="s">
        <v>21</v>
      </c>
      <c r="C354" s="360" t="s">
        <v>148</v>
      </c>
      <c r="D354" s="360" t="s">
        <v>461</v>
      </c>
      <c r="E354" s="359"/>
      <c r="F354" s="387">
        <f>IF(SUM(F355:F383)&gt;0,"-","")</f>
      </c>
      <c r="G354" s="412" t="s">
        <v>478</v>
      </c>
      <c r="H354" s="360" t="s">
        <v>908</v>
      </c>
      <c r="I354" s="362"/>
      <c r="J354" s="359"/>
      <c r="K354" s="362"/>
      <c r="L354" s="363"/>
      <c r="M354" s="363"/>
      <c r="N354" s="363"/>
      <c r="O354" s="363"/>
      <c r="P354" s="363"/>
      <c r="Q354" s="363"/>
      <c r="R354" s="363"/>
      <c r="S354" s="359"/>
      <c r="T354" s="359"/>
      <c r="U354" s="364"/>
      <c r="V354" s="359" t="s">
        <v>21</v>
      </c>
      <c r="W354" s="386" t="s">
        <v>148</v>
      </c>
    </row>
    <row r="355" spans="1:26" s="396" customFormat="1" ht="12.75">
      <c r="A355" s="413" t="s">
        <v>490</v>
      </c>
      <c r="B355" s="414">
        <v>0.1</v>
      </c>
      <c r="C355" s="415">
        <v>40</v>
      </c>
      <c r="D355" s="414"/>
      <c r="E355" s="335"/>
      <c r="F355" s="416"/>
      <c r="G355" s="414" t="s">
        <v>1083</v>
      </c>
      <c r="H355" s="414" t="s">
        <v>918</v>
      </c>
      <c r="I355" s="335"/>
      <c r="J355" s="335"/>
      <c r="K355" s="417"/>
      <c r="L355" s="335"/>
      <c r="M355" s="335"/>
      <c r="N355" s="335"/>
      <c r="O355" s="335"/>
      <c r="P355" s="335"/>
      <c r="Q355" s="338">
        <f aca="true" t="shared" si="61" ref="Q355:Q360">IF(D355="H",3,IF(D355="L",0.5,1))</f>
        <v>1</v>
      </c>
      <c r="R355" s="338">
        <f aca="true" t="shared" si="62" ref="R355:R360">IF(D355="H",0.5,IF(D355="L",3,1))</f>
        <v>1</v>
      </c>
      <c r="S355" s="417"/>
      <c r="T355" s="335"/>
      <c r="U355" s="417"/>
      <c r="V355" s="350">
        <f aca="true" t="shared" si="63" ref="V355:V360">B355*F355*R355</f>
        <v>0</v>
      </c>
      <c r="W355" s="408">
        <f aca="true" t="shared" si="64" ref="W355:W360">C355*F355*Q355</f>
        <v>0</v>
      </c>
      <c r="Y355" s="200"/>
      <c r="Z355" s="200"/>
    </row>
    <row r="356" spans="1:26" s="396" customFormat="1" ht="12.75">
      <c r="A356" s="413" t="s">
        <v>491</v>
      </c>
      <c r="B356" s="414">
        <v>0.1</v>
      </c>
      <c r="C356" s="415">
        <v>200</v>
      </c>
      <c r="D356" s="414"/>
      <c r="E356" s="335"/>
      <c r="F356" s="416"/>
      <c r="G356" s="414" t="s">
        <v>483</v>
      </c>
      <c r="H356" s="414" t="s">
        <v>1098</v>
      </c>
      <c r="I356" s="335"/>
      <c r="J356" s="335"/>
      <c r="K356" s="417"/>
      <c r="L356" s="335"/>
      <c r="M356" s="335"/>
      <c r="N356" s="335"/>
      <c r="O356" s="335"/>
      <c r="P356" s="335"/>
      <c r="Q356" s="338">
        <f t="shared" si="61"/>
        <v>1</v>
      </c>
      <c r="R356" s="338">
        <f t="shared" si="62"/>
        <v>1</v>
      </c>
      <c r="S356" s="417"/>
      <c r="T356" s="335"/>
      <c r="U356" s="417"/>
      <c r="V356" s="350">
        <f t="shared" si="63"/>
        <v>0</v>
      </c>
      <c r="W356" s="408">
        <f t="shared" si="64"/>
        <v>0</v>
      </c>
      <c r="Y356" s="200"/>
      <c r="Z356" s="200"/>
    </row>
    <row r="357" spans="1:26" s="396" customFormat="1" ht="12.75">
      <c r="A357" s="413" t="s">
        <v>492</v>
      </c>
      <c r="B357" s="414">
        <v>0.1</v>
      </c>
      <c r="C357" s="415">
        <v>50</v>
      </c>
      <c r="D357" s="414"/>
      <c r="E357" s="335"/>
      <c r="F357" s="416"/>
      <c r="G357" s="414" t="s">
        <v>1054</v>
      </c>
      <c r="H357" s="414" t="s">
        <v>950</v>
      </c>
      <c r="I357" s="335"/>
      <c r="J357" s="335"/>
      <c r="K357" s="417"/>
      <c r="L357" s="335"/>
      <c r="M357" s="335"/>
      <c r="N357" s="335"/>
      <c r="O357" s="335"/>
      <c r="P357" s="335"/>
      <c r="Q357" s="338">
        <f t="shared" si="61"/>
        <v>1</v>
      </c>
      <c r="R357" s="338">
        <f t="shared" si="62"/>
        <v>1</v>
      </c>
      <c r="S357" s="417"/>
      <c r="T357" s="335"/>
      <c r="U357" s="417"/>
      <c r="V357" s="350">
        <f t="shared" si="63"/>
        <v>0</v>
      </c>
      <c r="W357" s="408">
        <f t="shared" si="64"/>
        <v>0</v>
      </c>
      <c r="Y357" s="200"/>
      <c r="Z357" s="200"/>
    </row>
    <row r="358" spans="1:26" s="396" customFormat="1" ht="12.75">
      <c r="A358" s="413" t="s">
        <v>493</v>
      </c>
      <c r="B358" s="414">
        <v>0.1</v>
      </c>
      <c r="C358" s="415">
        <v>50</v>
      </c>
      <c r="D358" s="414"/>
      <c r="E358" s="335"/>
      <c r="F358" s="416"/>
      <c r="G358" s="414" t="s">
        <v>483</v>
      </c>
      <c r="H358" s="414" t="s">
        <v>479</v>
      </c>
      <c r="I358" s="335"/>
      <c r="J358" s="335" t="s">
        <v>470</v>
      </c>
      <c r="K358" s="418"/>
      <c r="L358" s="335"/>
      <c r="M358" s="335"/>
      <c r="N358" s="335"/>
      <c r="O358" s="335"/>
      <c r="P358" s="335"/>
      <c r="Q358" s="338">
        <f t="shared" si="61"/>
        <v>1</v>
      </c>
      <c r="R358" s="338">
        <f t="shared" si="62"/>
        <v>1</v>
      </c>
      <c r="S358" s="208" t="s">
        <v>471</v>
      </c>
      <c r="T358" s="418"/>
      <c r="U358" s="417"/>
      <c r="V358" s="350">
        <f t="shared" si="63"/>
        <v>0</v>
      </c>
      <c r="W358" s="408">
        <f t="shared" si="64"/>
        <v>0</v>
      </c>
      <c r="Y358" s="200"/>
      <c r="Z358" s="200"/>
    </row>
    <row r="359" spans="1:26" s="396" customFormat="1" ht="12.75">
      <c r="A359" s="413" t="s">
        <v>494</v>
      </c>
      <c r="B359" s="414">
        <v>0.1</v>
      </c>
      <c r="C359" s="415">
        <v>50</v>
      </c>
      <c r="D359" s="414"/>
      <c r="E359" s="335"/>
      <c r="F359" s="416"/>
      <c r="G359" s="414" t="s">
        <v>484</v>
      </c>
      <c r="H359" s="419" t="s">
        <v>482</v>
      </c>
      <c r="I359" s="335"/>
      <c r="J359" s="335"/>
      <c r="K359" s="417"/>
      <c r="L359" s="335"/>
      <c r="M359" s="335"/>
      <c r="N359" s="335"/>
      <c r="O359" s="335"/>
      <c r="P359" s="335"/>
      <c r="Q359" s="338">
        <f t="shared" si="61"/>
        <v>1</v>
      </c>
      <c r="R359" s="338">
        <f t="shared" si="62"/>
        <v>1</v>
      </c>
      <c r="S359" s="417"/>
      <c r="T359" s="335"/>
      <c r="U359" s="417"/>
      <c r="V359" s="350">
        <f t="shared" si="63"/>
        <v>0</v>
      </c>
      <c r="W359" s="408">
        <f t="shared" si="64"/>
        <v>0</v>
      </c>
      <c r="Y359" s="200"/>
      <c r="Z359" s="200"/>
    </row>
    <row r="360" spans="1:26" s="396" customFormat="1" ht="12.75">
      <c r="A360" s="413" t="s">
        <v>495</v>
      </c>
      <c r="B360" s="414">
        <v>0.1</v>
      </c>
      <c r="C360" s="415">
        <v>50</v>
      </c>
      <c r="D360" s="414"/>
      <c r="E360" s="335"/>
      <c r="F360" s="416"/>
      <c r="G360" s="414" t="s">
        <v>483</v>
      </c>
      <c r="H360" s="414" t="s">
        <v>481</v>
      </c>
      <c r="I360" s="335"/>
      <c r="J360" s="335"/>
      <c r="K360" s="417"/>
      <c r="L360" s="335"/>
      <c r="M360" s="335"/>
      <c r="N360" s="335"/>
      <c r="O360" s="335"/>
      <c r="P360" s="335"/>
      <c r="Q360" s="338">
        <f t="shared" si="61"/>
        <v>1</v>
      </c>
      <c r="R360" s="338">
        <f t="shared" si="62"/>
        <v>1</v>
      </c>
      <c r="S360" s="417"/>
      <c r="T360" s="335"/>
      <c r="U360" s="417"/>
      <c r="V360" s="350">
        <f t="shared" si="63"/>
        <v>0</v>
      </c>
      <c r="W360" s="408">
        <f t="shared" si="64"/>
        <v>0</v>
      </c>
      <c r="Y360" s="200"/>
      <c r="Z360" s="200"/>
    </row>
    <row r="361" spans="1:26" s="396" customFormat="1" ht="12.75">
      <c r="A361" s="413" t="s">
        <v>496</v>
      </c>
      <c r="B361" s="414">
        <f aca="true" t="shared" si="65" ref="B361:B366">0.1</f>
        <v>0.1</v>
      </c>
      <c r="C361" s="415">
        <v>50</v>
      </c>
      <c r="D361" s="414"/>
      <c r="E361" s="335"/>
      <c r="F361" s="416"/>
      <c r="G361" s="414" t="s">
        <v>1083</v>
      </c>
      <c r="H361" s="414" t="s">
        <v>918</v>
      </c>
      <c r="I361" s="335"/>
      <c r="J361" s="335"/>
      <c r="K361" s="417"/>
      <c r="L361" s="335"/>
      <c r="M361" s="335"/>
      <c r="N361" s="335"/>
      <c r="O361" s="335"/>
      <c r="P361" s="335"/>
      <c r="Q361" s="338">
        <f aca="true" t="shared" si="66" ref="Q361:Q366">IF(D361="H",3,IF(D361="L",0.5,1))</f>
        <v>1</v>
      </c>
      <c r="R361" s="338">
        <f aca="true" t="shared" si="67" ref="R361:R366">IF(D361="H",0.5,IF(D361="L",3,1))</f>
        <v>1</v>
      </c>
      <c r="S361" s="417"/>
      <c r="T361" s="335"/>
      <c r="U361" s="417"/>
      <c r="V361" s="350">
        <f aca="true" t="shared" si="68" ref="V361:V367">B361*F361*R361</f>
        <v>0</v>
      </c>
      <c r="W361" s="408">
        <f aca="true" t="shared" si="69" ref="W361:W367">C361*F361*Q361</f>
        <v>0</v>
      </c>
      <c r="Y361" s="200"/>
      <c r="Z361" s="200"/>
    </row>
    <row r="362" spans="1:26" s="396" customFormat="1" ht="12.75">
      <c r="A362" s="413" t="s">
        <v>497</v>
      </c>
      <c r="B362" s="414">
        <f t="shared" si="65"/>
        <v>0.1</v>
      </c>
      <c r="C362" s="415">
        <v>300</v>
      </c>
      <c r="D362" s="414"/>
      <c r="E362" s="335"/>
      <c r="F362" s="416"/>
      <c r="G362" s="414" t="s">
        <v>483</v>
      </c>
      <c r="H362" s="414" t="s">
        <v>1098</v>
      </c>
      <c r="I362" s="335"/>
      <c r="J362" s="335"/>
      <c r="K362" s="417"/>
      <c r="L362" s="335"/>
      <c r="M362" s="335"/>
      <c r="N362" s="335"/>
      <c r="O362" s="335"/>
      <c r="P362" s="335"/>
      <c r="Q362" s="338">
        <f t="shared" si="66"/>
        <v>1</v>
      </c>
      <c r="R362" s="338">
        <f t="shared" si="67"/>
        <v>1</v>
      </c>
      <c r="S362" s="417"/>
      <c r="T362" s="335"/>
      <c r="U362" s="417"/>
      <c r="V362" s="350">
        <f t="shared" si="68"/>
        <v>0</v>
      </c>
      <c r="W362" s="408">
        <f t="shared" si="69"/>
        <v>0</v>
      </c>
      <c r="Y362" s="200"/>
      <c r="Z362" s="200"/>
    </row>
    <row r="363" spans="1:26" s="396" customFormat="1" ht="12.75">
      <c r="A363" s="413" t="s">
        <v>498</v>
      </c>
      <c r="B363" s="414">
        <f t="shared" si="65"/>
        <v>0.1</v>
      </c>
      <c r="C363" s="415">
        <v>50</v>
      </c>
      <c r="D363" s="414"/>
      <c r="E363" s="335"/>
      <c r="F363" s="416"/>
      <c r="G363" s="414" t="s">
        <v>1054</v>
      </c>
      <c r="H363" s="414" t="s">
        <v>950</v>
      </c>
      <c r="I363" s="335"/>
      <c r="J363" s="335"/>
      <c r="K363" s="417"/>
      <c r="L363" s="335"/>
      <c r="M363" s="335"/>
      <c r="N363" s="335"/>
      <c r="O363" s="335"/>
      <c r="P363" s="335"/>
      <c r="Q363" s="338">
        <f t="shared" si="66"/>
        <v>1</v>
      </c>
      <c r="R363" s="338">
        <f t="shared" si="67"/>
        <v>1</v>
      </c>
      <c r="S363" s="417"/>
      <c r="T363" s="335"/>
      <c r="U363" s="417"/>
      <c r="V363" s="350">
        <f t="shared" si="68"/>
        <v>0</v>
      </c>
      <c r="W363" s="408">
        <f t="shared" si="69"/>
        <v>0</v>
      </c>
      <c r="Y363" s="200"/>
      <c r="Z363" s="200"/>
    </row>
    <row r="364" spans="1:26" s="396" customFormat="1" ht="12.75">
      <c r="A364" s="413" t="s">
        <v>499</v>
      </c>
      <c r="B364" s="414">
        <f t="shared" si="65"/>
        <v>0.1</v>
      </c>
      <c r="C364" s="415">
        <v>50</v>
      </c>
      <c r="D364" s="414"/>
      <c r="E364" s="335"/>
      <c r="F364" s="416"/>
      <c r="G364" s="414" t="s">
        <v>483</v>
      </c>
      <c r="H364" s="414" t="s">
        <v>479</v>
      </c>
      <c r="I364" s="335"/>
      <c r="J364" s="335" t="s">
        <v>470</v>
      </c>
      <c r="K364" s="418"/>
      <c r="L364" s="335"/>
      <c r="M364" s="335"/>
      <c r="N364" s="335"/>
      <c r="O364" s="335"/>
      <c r="P364" s="335"/>
      <c r="Q364" s="338">
        <f t="shared" si="66"/>
        <v>1</v>
      </c>
      <c r="R364" s="338">
        <f t="shared" si="67"/>
        <v>1</v>
      </c>
      <c r="S364" s="208" t="s">
        <v>471</v>
      </c>
      <c r="T364" s="418"/>
      <c r="U364" s="417"/>
      <c r="V364" s="350">
        <f t="shared" si="68"/>
        <v>0</v>
      </c>
      <c r="W364" s="408">
        <f t="shared" si="69"/>
        <v>0</v>
      </c>
      <c r="Y364" s="200"/>
      <c r="Z364" s="200"/>
    </row>
    <row r="365" spans="1:26" s="396" customFormat="1" ht="12.75">
      <c r="A365" s="413" t="s">
        <v>500</v>
      </c>
      <c r="B365" s="414">
        <f t="shared" si="65"/>
        <v>0.1</v>
      </c>
      <c r="C365" s="415">
        <v>50</v>
      </c>
      <c r="D365" s="414"/>
      <c r="E365" s="335"/>
      <c r="F365" s="416"/>
      <c r="G365" s="414" t="s">
        <v>484</v>
      </c>
      <c r="H365" s="419" t="s">
        <v>482</v>
      </c>
      <c r="I365" s="335"/>
      <c r="J365" s="335"/>
      <c r="K365" s="335"/>
      <c r="L365" s="335"/>
      <c r="M365" s="335"/>
      <c r="N365" s="335"/>
      <c r="O365" s="335"/>
      <c r="P365" s="335"/>
      <c r="Q365" s="338">
        <f t="shared" si="66"/>
        <v>1</v>
      </c>
      <c r="R365" s="338">
        <f t="shared" si="67"/>
        <v>1</v>
      </c>
      <c r="S365" s="335"/>
      <c r="T365" s="335"/>
      <c r="U365" s="417"/>
      <c r="V365" s="350">
        <f t="shared" si="68"/>
        <v>0</v>
      </c>
      <c r="W365" s="408">
        <f t="shared" si="69"/>
        <v>0</v>
      </c>
      <c r="Y365" s="200"/>
      <c r="Z365" s="200"/>
    </row>
    <row r="366" spans="1:26" s="396" customFormat="1" ht="12.75">
      <c r="A366" s="413" t="s">
        <v>501</v>
      </c>
      <c r="B366" s="414">
        <f t="shared" si="65"/>
        <v>0.1</v>
      </c>
      <c r="C366" s="415">
        <v>50</v>
      </c>
      <c r="D366" s="414"/>
      <c r="E366" s="335"/>
      <c r="F366" s="416"/>
      <c r="G366" s="414" t="s">
        <v>483</v>
      </c>
      <c r="H366" s="414" t="s">
        <v>481</v>
      </c>
      <c r="I366" s="335"/>
      <c r="J366" s="335"/>
      <c r="K366" s="335"/>
      <c r="L366" s="335"/>
      <c r="M366" s="335"/>
      <c r="N366" s="335"/>
      <c r="O366" s="335"/>
      <c r="P366" s="335"/>
      <c r="Q366" s="338">
        <f t="shared" si="66"/>
        <v>1</v>
      </c>
      <c r="R366" s="338">
        <f t="shared" si="67"/>
        <v>1</v>
      </c>
      <c r="S366" s="335"/>
      <c r="T366" s="335"/>
      <c r="U366" s="417"/>
      <c r="V366" s="350">
        <f t="shared" si="68"/>
        <v>0</v>
      </c>
      <c r="W366" s="408">
        <f t="shared" si="69"/>
        <v>0</v>
      </c>
      <c r="Y366" s="200"/>
      <c r="Z366" s="200"/>
    </row>
    <row r="367" spans="1:26" s="396" customFormat="1" ht="12.75">
      <c r="A367" s="413" t="s">
        <v>502</v>
      </c>
      <c r="B367" s="414">
        <v>8</v>
      </c>
      <c r="C367" s="415">
        <v>5000</v>
      </c>
      <c r="D367" s="414"/>
      <c r="E367" s="335"/>
      <c r="F367" s="416"/>
      <c r="G367" s="414" t="s">
        <v>484</v>
      </c>
      <c r="H367" s="414" t="s">
        <v>503</v>
      </c>
      <c r="I367" s="335"/>
      <c r="J367" s="335"/>
      <c r="K367" s="335"/>
      <c r="L367" s="335"/>
      <c r="M367" s="335"/>
      <c r="N367" s="335"/>
      <c r="O367" s="335"/>
      <c r="P367" s="335"/>
      <c r="Q367" s="338">
        <f aca="true" t="shared" si="70" ref="Q367:Q383">IF(D367="H",3,IF(D367="L",0.5,1))</f>
        <v>1</v>
      </c>
      <c r="R367" s="338">
        <f aca="true" t="shared" si="71" ref="R367:R383">IF(D367="H",0.5,IF(D367="L",3,1))</f>
        <v>1</v>
      </c>
      <c r="S367" s="335"/>
      <c r="T367" s="335"/>
      <c r="U367" s="417"/>
      <c r="V367" s="350">
        <f t="shared" si="68"/>
        <v>0</v>
      </c>
      <c r="W367" s="408">
        <f t="shared" si="69"/>
        <v>0</v>
      </c>
      <c r="Y367" s="200"/>
      <c r="Z367" s="200"/>
    </row>
    <row r="368" spans="1:26" s="396" customFormat="1" ht="12.75">
      <c r="A368" s="413" t="s">
        <v>472</v>
      </c>
      <c r="B368" s="414">
        <f aca="true" t="shared" si="72" ref="B368:B373">0.1</f>
        <v>0.1</v>
      </c>
      <c r="C368" s="415">
        <v>40</v>
      </c>
      <c r="D368" s="414"/>
      <c r="E368" s="335"/>
      <c r="F368" s="416"/>
      <c r="G368" s="414" t="s">
        <v>1083</v>
      </c>
      <c r="H368" s="414" t="s">
        <v>918</v>
      </c>
      <c r="I368" s="335"/>
      <c r="J368" s="335"/>
      <c r="K368" s="335"/>
      <c r="L368" s="335"/>
      <c r="M368" s="335"/>
      <c r="N368" s="335"/>
      <c r="O368" s="335"/>
      <c r="P368" s="335"/>
      <c r="Q368" s="338">
        <f t="shared" si="70"/>
        <v>1</v>
      </c>
      <c r="R368" s="338">
        <f t="shared" si="71"/>
        <v>1</v>
      </c>
      <c r="S368" s="335"/>
      <c r="T368" s="335"/>
      <c r="U368" s="417"/>
      <c r="V368" s="350">
        <f aca="true" t="shared" si="73" ref="V368:V383">B368*F368*R368</f>
        <v>0</v>
      </c>
      <c r="W368" s="408">
        <f aca="true" t="shared" si="74" ref="W368:W383">C368*F368*Q368</f>
        <v>0</v>
      </c>
      <c r="Y368" s="200"/>
      <c r="Z368" s="200"/>
    </row>
    <row r="369" spans="1:26" s="396" customFormat="1" ht="12.75">
      <c r="A369" s="413" t="s">
        <v>473</v>
      </c>
      <c r="B369" s="414">
        <f t="shared" si="72"/>
        <v>0.1</v>
      </c>
      <c r="C369" s="415">
        <v>200</v>
      </c>
      <c r="D369" s="414"/>
      <c r="E369" s="335"/>
      <c r="F369" s="416"/>
      <c r="G369" s="414" t="s">
        <v>483</v>
      </c>
      <c r="H369" s="414" t="s">
        <v>1098</v>
      </c>
      <c r="I369" s="335"/>
      <c r="J369" s="335"/>
      <c r="K369" s="335"/>
      <c r="L369" s="335"/>
      <c r="M369" s="335"/>
      <c r="N369" s="335"/>
      <c r="O369" s="335"/>
      <c r="P369" s="335"/>
      <c r="Q369" s="338">
        <f t="shared" si="70"/>
        <v>1</v>
      </c>
      <c r="R369" s="338">
        <f t="shared" si="71"/>
        <v>1</v>
      </c>
      <c r="S369" s="335"/>
      <c r="T369" s="335"/>
      <c r="U369" s="417"/>
      <c r="V369" s="350">
        <f t="shared" si="73"/>
        <v>0</v>
      </c>
      <c r="W369" s="408">
        <f t="shared" si="74"/>
        <v>0</v>
      </c>
      <c r="Y369" s="200"/>
      <c r="Z369" s="200"/>
    </row>
    <row r="370" spans="1:26" s="396" customFormat="1" ht="12.75">
      <c r="A370" s="413" t="s">
        <v>474</v>
      </c>
      <c r="B370" s="414">
        <f t="shared" si="72"/>
        <v>0.1</v>
      </c>
      <c r="C370" s="415">
        <v>40</v>
      </c>
      <c r="D370" s="414"/>
      <c r="E370" s="335"/>
      <c r="F370" s="416"/>
      <c r="G370" s="414" t="s">
        <v>1054</v>
      </c>
      <c r="H370" s="414" t="s">
        <v>950</v>
      </c>
      <c r="I370" s="335"/>
      <c r="J370" s="335"/>
      <c r="K370" s="335"/>
      <c r="L370" s="335"/>
      <c r="M370" s="335"/>
      <c r="N370" s="335"/>
      <c r="O370" s="335"/>
      <c r="P370" s="335"/>
      <c r="Q370" s="338">
        <f t="shared" si="70"/>
        <v>1</v>
      </c>
      <c r="R370" s="338">
        <f t="shared" si="71"/>
        <v>1</v>
      </c>
      <c r="S370" s="335"/>
      <c r="T370" s="335"/>
      <c r="U370" s="417"/>
      <c r="V370" s="350">
        <f t="shared" si="73"/>
        <v>0</v>
      </c>
      <c r="W370" s="408">
        <f t="shared" si="74"/>
        <v>0</v>
      </c>
      <c r="Y370" s="200"/>
      <c r="Z370" s="200"/>
    </row>
    <row r="371" spans="1:26" s="396" customFormat="1" ht="12.75">
      <c r="A371" s="413" t="s">
        <v>475</v>
      </c>
      <c r="B371" s="414">
        <f t="shared" si="72"/>
        <v>0.1</v>
      </c>
      <c r="C371" s="415">
        <v>40</v>
      </c>
      <c r="D371" s="414"/>
      <c r="E371" s="335"/>
      <c r="F371" s="416"/>
      <c r="G371" s="414" t="s">
        <v>483</v>
      </c>
      <c r="H371" s="414" t="s">
        <v>479</v>
      </c>
      <c r="I371" s="335"/>
      <c r="J371" s="335" t="s">
        <v>470</v>
      </c>
      <c r="K371" s="418"/>
      <c r="L371" s="335"/>
      <c r="M371" s="335"/>
      <c r="N371" s="335"/>
      <c r="O371" s="335"/>
      <c r="P371" s="335"/>
      <c r="Q371" s="338">
        <f t="shared" si="70"/>
        <v>1</v>
      </c>
      <c r="R371" s="338">
        <f t="shared" si="71"/>
        <v>1</v>
      </c>
      <c r="S371" s="208" t="s">
        <v>471</v>
      </c>
      <c r="T371" s="418"/>
      <c r="U371" s="417"/>
      <c r="V371" s="350">
        <f t="shared" si="73"/>
        <v>0</v>
      </c>
      <c r="W371" s="408">
        <f t="shared" si="74"/>
        <v>0</v>
      </c>
      <c r="Y371" s="200"/>
      <c r="Z371" s="200"/>
    </row>
    <row r="372" spans="1:26" s="396" customFormat="1" ht="12.75">
      <c r="A372" s="413" t="s">
        <v>476</v>
      </c>
      <c r="B372" s="414">
        <f t="shared" si="72"/>
        <v>0.1</v>
      </c>
      <c r="C372" s="415">
        <v>40</v>
      </c>
      <c r="D372" s="414"/>
      <c r="E372" s="335"/>
      <c r="F372" s="416"/>
      <c r="G372" s="414" t="s">
        <v>484</v>
      </c>
      <c r="H372" s="419" t="s">
        <v>482</v>
      </c>
      <c r="I372" s="335"/>
      <c r="J372" s="335"/>
      <c r="K372" s="417"/>
      <c r="L372" s="335"/>
      <c r="M372" s="335"/>
      <c r="N372" s="335"/>
      <c r="O372" s="335"/>
      <c r="P372" s="335"/>
      <c r="Q372" s="338">
        <f t="shared" si="70"/>
        <v>1</v>
      </c>
      <c r="R372" s="338">
        <f t="shared" si="71"/>
        <v>1</v>
      </c>
      <c r="S372" s="417"/>
      <c r="T372" s="335"/>
      <c r="U372" s="417"/>
      <c r="V372" s="350">
        <f t="shared" si="73"/>
        <v>0</v>
      </c>
      <c r="W372" s="408">
        <f t="shared" si="74"/>
        <v>0</v>
      </c>
      <c r="Y372" s="200"/>
      <c r="Z372" s="200"/>
    </row>
    <row r="373" spans="1:26" s="396" customFormat="1" ht="12.75">
      <c r="A373" s="413" t="s">
        <v>477</v>
      </c>
      <c r="B373" s="414">
        <f t="shared" si="72"/>
        <v>0.1</v>
      </c>
      <c r="C373" s="415">
        <v>40</v>
      </c>
      <c r="D373" s="414"/>
      <c r="E373" s="335"/>
      <c r="F373" s="416"/>
      <c r="G373" s="414" t="s">
        <v>483</v>
      </c>
      <c r="H373" s="414" t="s">
        <v>481</v>
      </c>
      <c r="I373" s="335"/>
      <c r="J373" s="335"/>
      <c r="K373" s="417"/>
      <c r="L373" s="335"/>
      <c r="M373" s="335"/>
      <c r="N373" s="335"/>
      <c r="O373" s="335"/>
      <c r="P373" s="335"/>
      <c r="Q373" s="338">
        <f t="shared" si="70"/>
        <v>1</v>
      </c>
      <c r="R373" s="338">
        <f t="shared" si="71"/>
        <v>1</v>
      </c>
      <c r="S373" s="417"/>
      <c r="T373" s="335"/>
      <c r="U373" s="417"/>
      <c r="V373" s="350">
        <f t="shared" si="73"/>
        <v>0</v>
      </c>
      <c r="W373" s="408">
        <f t="shared" si="74"/>
        <v>0</v>
      </c>
      <c r="Y373" s="200"/>
      <c r="Z373" s="200"/>
    </row>
    <row r="374" spans="1:23" ht="12.75">
      <c r="A374" s="413" t="s">
        <v>485</v>
      </c>
      <c r="B374" s="335">
        <v>0.5</v>
      </c>
      <c r="C374" s="345">
        <v>1000</v>
      </c>
      <c r="D374" s="345"/>
      <c r="E374" s="345"/>
      <c r="F374" s="421"/>
      <c r="G374" s="129" t="s">
        <v>488</v>
      </c>
      <c r="H374" s="208" t="s">
        <v>489</v>
      </c>
      <c r="I374" s="337"/>
      <c r="J374" s="208"/>
      <c r="K374" s="337"/>
      <c r="L374" s="335"/>
      <c r="M374" s="335"/>
      <c r="N374" s="335"/>
      <c r="O374" s="335"/>
      <c r="P374" s="335"/>
      <c r="Q374" s="338">
        <f t="shared" si="70"/>
        <v>1</v>
      </c>
      <c r="R374" s="338">
        <f t="shared" si="71"/>
        <v>1</v>
      </c>
      <c r="S374" s="335"/>
      <c r="T374" s="335"/>
      <c r="U374" s="414"/>
      <c r="V374" s="350">
        <f t="shared" si="73"/>
        <v>0</v>
      </c>
      <c r="W374" s="408">
        <f t="shared" si="74"/>
        <v>0</v>
      </c>
    </row>
    <row r="375" spans="1:26" s="396" customFormat="1" ht="12.75">
      <c r="A375" s="413" t="s">
        <v>1119</v>
      </c>
      <c r="B375" s="414">
        <f aca="true" t="shared" si="75" ref="B375:B380">0.1</f>
        <v>0.1</v>
      </c>
      <c r="C375" s="415">
        <v>40</v>
      </c>
      <c r="D375" s="414"/>
      <c r="E375" s="335"/>
      <c r="F375" s="416"/>
      <c r="G375" s="414" t="s">
        <v>1083</v>
      </c>
      <c r="H375" s="414" t="s">
        <v>918</v>
      </c>
      <c r="I375" s="335"/>
      <c r="J375" s="335"/>
      <c r="K375" s="417"/>
      <c r="L375" s="335"/>
      <c r="M375" s="335"/>
      <c r="N375" s="335"/>
      <c r="O375" s="335"/>
      <c r="P375" s="335"/>
      <c r="Q375" s="338">
        <f t="shared" si="70"/>
        <v>1</v>
      </c>
      <c r="R375" s="338">
        <f t="shared" si="71"/>
        <v>1</v>
      </c>
      <c r="S375" s="417"/>
      <c r="T375" s="335"/>
      <c r="U375" s="417"/>
      <c r="V375" s="350">
        <f t="shared" si="73"/>
        <v>0</v>
      </c>
      <c r="W375" s="408">
        <f t="shared" si="74"/>
        <v>0</v>
      </c>
      <c r="Y375" s="200"/>
      <c r="Z375" s="200"/>
    </row>
    <row r="376" spans="1:26" s="396" customFormat="1" ht="12.75">
      <c r="A376" s="413" t="s">
        <v>1120</v>
      </c>
      <c r="B376" s="414">
        <f t="shared" si="75"/>
        <v>0.1</v>
      </c>
      <c r="C376" s="415">
        <v>200</v>
      </c>
      <c r="D376" s="414"/>
      <c r="E376" s="335"/>
      <c r="F376" s="416"/>
      <c r="G376" s="414" t="s">
        <v>483</v>
      </c>
      <c r="H376" s="414" t="s">
        <v>1098</v>
      </c>
      <c r="I376" s="335"/>
      <c r="J376" s="335"/>
      <c r="K376" s="417"/>
      <c r="L376" s="335"/>
      <c r="M376" s="335"/>
      <c r="N376" s="335"/>
      <c r="O376" s="335"/>
      <c r="P376" s="335"/>
      <c r="Q376" s="338">
        <f t="shared" si="70"/>
        <v>1</v>
      </c>
      <c r="R376" s="338">
        <f t="shared" si="71"/>
        <v>1</v>
      </c>
      <c r="S376" s="417"/>
      <c r="T376" s="335"/>
      <c r="U376" s="417"/>
      <c r="V376" s="350">
        <f t="shared" si="73"/>
        <v>0</v>
      </c>
      <c r="W376" s="408">
        <f t="shared" si="74"/>
        <v>0</v>
      </c>
      <c r="Y376" s="200"/>
      <c r="Z376" s="200"/>
    </row>
    <row r="377" spans="1:26" s="396" customFormat="1" ht="12.75">
      <c r="A377" s="413" t="s">
        <v>1121</v>
      </c>
      <c r="B377" s="414">
        <f t="shared" si="75"/>
        <v>0.1</v>
      </c>
      <c r="C377" s="415">
        <v>40</v>
      </c>
      <c r="D377" s="414"/>
      <c r="E377" s="335"/>
      <c r="F377" s="416"/>
      <c r="G377" s="414" t="s">
        <v>1054</v>
      </c>
      <c r="H377" s="414" t="s">
        <v>950</v>
      </c>
      <c r="I377" s="335"/>
      <c r="J377" s="335"/>
      <c r="K377" s="417"/>
      <c r="L377" s="335"/>
      <c r="M377" s="335"/>
      <c r="N377" s="335"/>
      <c r="O377" s="335"/>
      <c r="P377" s="335"/>
      <c r="Q377" s="338">
        <f t="shared" si="70"/>
        <v>1</v>
      </c>
      <c r="R377" s="338">
        <f t="shared" si="71"/>
        <v>1</v>
      </c>
      <c r="S377" s="417"/>
      <c r="T377" s="335"/>
      <c r="U377" s="417"/>
      <c r="V377" s="350">
        <f t="shared" si="73"/>
        <v>0</v>
      </c>
      <c r="W377" s="408">
        <f t="shared" si="74"/>
        <v>0</v>
      </c>
      <c r="Y377" s="200"/>
      <c r="Z377" s="200"/>
    </row>
    <row r="378" spans="1:26" s="396" customFormat="1" ht="12.75">
      <c r="A378" s="413" t="s">
        <v>1122</v>
      </c>
      <c r="B378" s="414">
        <f t="shared" si="75"/>
        <v>0.1</v>
      </c>
      <c r="C378" s="415">
        <v>40</v>
      </c>
      <c r="D378" s="414"/>
      <c r="E378" s="335"/>
      <c r="F378" s="416"/>
      <c r="G378" s="414" t="s">
        <v>483</v>
      </c>
      <c r="H378" s="414" t="s">
        <v>479</v>
      </c>
      <c r="I378" s="335"/>
      <c r="J378" s="335"/>
      <c r="K378" s="417"/>
      <c r="L378" s="335"/>
      <c r="M378" s="335"/>
      <c r="N378" s="335"/>
      <c r="O378" s="335"/>
      <c r="P378" s="335"/>
      <c r="Q378" s="338">
        <f t="shared" si="70"/>
        <v>1</v>
      </c>
      <c r="R378" s="338">
        <f t="shared" si="71"/>
        <v>1</v>
      </c>
      <c r="S378" s="417"/>
      <c r="T378" s="335"/>
      <c r="U378" s="417"/>
      <c r="V378" s="350">
        <f t="shared" si="73"/>
        <v>0</v>
      </c>
      <c r="W378" s="408">
        <f t="shared" si="74"/>
        <v>0</v>
      </c>
      <c r="Y378" s="200"/>
      <c r="Z378" s="200"/>
    </row>
    <row r="379" spans="1:26" s="396" customFormat="1" ht="12.75">
      <c r="A379" s="413" t="s">
        <v>1123</v>
      </c>
      <c r="B379" s="414">
        <f t="shared" si="75"/>
        <v>0.1</v>
      </c>
      <c r="C379" s="415">
        <v>40</v>
      </c>
      <c r="D379" s="414"/>
      <c r="E379" s="335"/>
      <c r="F379" s="416"/>
      <c r="G379" s="414" t="s">
        <v>484</v>
      </c>
      <c r="H379" s="414" t="s">
        <v>480</v>
      </c>
      <c r="I379" s="335"/>
      <c r="J379" s="335"/>
      <c r="K379" s="417"/>
      <c r="L379" s="335"/>
      <c r="M379" s="335"/>
      <c r="N379" s="335"/>
      <c r="O379" s="335"/>
      <c r="P379" s="335"/>
      <c r="Q379" s="338">
        <f t="shared" si="70"/>
        <v>1</v>
      </c>
      <c r="R379" s="338">
        <f t="shared" si="71"/>
        <v>1</v>
      </c>
      <c r="S379" s="417"/>
      <c r="T379" s="335"/>
      <c r="U379" s="417"/>
      <c r="V379" s="350">
        <f t="shared" si="73"/>
        <v>0</v>
      </c>
      <c r="W379" s="408">
        <f t="shared" si="74"/>
        <v>0</v>
      </c>
      <c r="Y379" s="200"/>
      <c r="Z379" s="200"/>
    </row>
    <row r="380" spans="1:26" s="396" customFormat="1" ht="12.75">
      <c r="A380" s="413" t="s">
        <v>1124</v>
      </c>
      <c r="B380" s="414">
        <f t="shared" si="75"/>
        <v>0.1</v>
      </c>
      <c r="C380" s="415">
        <v>40</v>
      </c>
      <c r="D380" s="414"/>
      <c r="E380" s="335"/>
      <c r="F380" s="416"/>
      <c r="G380" s="414" t="s">
        <v>483</v>
      </c>
      <c r="H380" s="414" t="s">
        <v>481</v>
      </c>
      <c r="I380" s="335"/>
      <c r="J380" s="335"/>
      <c r="K380" s="417"/>
      <c r="L380" s="335"/>
      <c r="M380" s="335"/>
      <c r="N380" s="335"/>
      <c r="O380" s="335"/>
      <c r="P380" s="335"/>
      <c r="Q380" s="338">
        <f t="shared" si="70"/>
        <v>1</v>
      </c>
      <c r="R380" s="338">
        <f t="shared" si="71"/>
        <v>1</v>
      </c>
      <c r="S380" s="417"/>
      <c r="T380" s="335"/>
      <c r="U380" s="417"/>
      <c r="V380" s="350">
        <f t="shared" si="73"/>
        <v>0</v>
      </c>
      <c r="W380" s="408">
        <f t="shared" si="74"/>
        <v>0</v>
      </c>
      <c r="Y380" s="200"/>
      <c r="Z380" s="200"/>
    </row>
    <row r="381" spans="1:23" ht="12.75">
      <c r="A381" s="413" t="s">
        <v>487</v>
      </c>
      <c r="B381" s="209">
        <v>0.5</v>
      </c>
      <c r="C381" s="206">
        <v>1000</v>
      </c>
      <c r="D381" s="206"/>
      <c r="E381" s="206"/>
      <c r="F381" s="207"/>
      <c r="G381" s="129" t="s">
        <v>488</v>
      </c>
      <c r="H381" s="208" t="s">
        <v>489</v>
      </c>
      <c r="I381" s="337"/>
      <c r="J381" s="208"/>
      <c r="K381" s="337"/>
      <c r="L381" s="420"/>
      <c r="M381" s="420"/>
      <c r="N381" s="420"/>
      <c r="O381" s="420"/>
      <c r="P381" s="420"/>
      <c r="Q381" s="338">
        <f t="shared" si="70"/>
        <v>1</v>
      </c>
      <c r="R381" s="338">
        <f t="shared" si="71"/>
        <v>1</v>
      </c>
      <c r="S381" s="109"/>
      <c r="T381" s="109"/>
      <c r="U381" s="209"/>
      <c r="V381" s="350">
        <f t="shared" si="73"/>
        <v>0</v>
      </c>
      <c r="W381" s="408">
        <f t="shared" si="74"/>
        <v>0</v>
      </c>
    </row>
    <row r="382" spans="1:23" ht="12.75">
      <c r="A382" s="413" t="s">
        <v>504</v>
      </c>
      <c r="B382" s="209">
        <v>0.2</v>
      </c>
      <c r="C382" s="206">
        <v>500</v>
      </c>
      <c r="D382" s="206"/>
      <c r="E382" s="206"/>
      <c r="F382" s="207"/>
      <c r="G382" s="129" t="s">
        <v>955</v>
      </c>
      <c r="H382" s="414" t="s">
        <v>945</v>
      </c>
      <c r="I382" s="337" t="s">
        <v>505</v>
      </c>
      <c r="J382" s="208"/>
      <c r="K382" s="337"/>
      <c r="L382" s="420"/>
      <c r="M382" s="420"/>
      <c r="N382" s="420"/>
      <c r="O382" s="420"/>
      <c r="P382" s="420"/>
      <c r="Q382" s="338">
        <f t="shared" si="70"/>
        <v>1</v>
      </c>
      <c r="R382" s="338">
        <f t="shared" si="71"/>
        <v>1</v>
      </c>
      <c r="S382" s="109"/>
      <c r="T382" s="109"/>
      <c r="U382" s="209"/>
      <c r="V382" s="350">
        <f t="shared" si="73"/>
        <v>0</v>
      </c>
      <c r="W382" s="408">
        <f t="shared" si="74"/>
        <v>0</v>
      </c>
    </row>
    <row r="383" spans="1:23" ht="12.75">
      <c r="A383" s="422" t="s">
        <v>506</v>
      </c>
      <c r="B383" s="215">
        <v>1</v>
      </c>
      <c r="C383" s="216">
        <v>1000</v>
      </c>
      <c r="D383" s="216"/>
      <c r="E383" s="216"/>
      <c r="F383" s="217"/>
      <c r="G383" s="423" t="s">
        <v>118</v>
      </c>
      <c r="H383" s="424" t="s">
        <v>945</v>
      </c>
      <c r="I383" s="425"/>
      <c r="J383" s="423"/>
      <c r="K383" s="425"/>
      <c r="L383" s="426"/>
      <c r="M383" s="426"/>
      <c r="N383" s="426"/>
      <c r="O383" s="426"/>
      <c r="P383" s="426"/>
      <c r="Q383" s="382">
        <f t="shared" si="70"/>
        <v>1</v>
      </c>
      <c r="R383" s="382">
        <f t="shared" si="71"/>
        <v>1</v>
      </c>
      <c r="S383" s="215"/>
      <c r="T383" s="215"/>
      <c r="U383" s="218"/>
      <c r="V383" s="352">
        <f t="shared" si="73"/>
        <v>0</v>
      </c>
      <c r="W383" s="427">
        <f t="shared" si="74"/>
        <v>0</v>
      </c>
    </row>
    <row r="384" spans="6:23" ht="12.75">
      <c r="F384" s="201" t="s">
        <v>118</v>
      </c>
      <c r="Q384" s="236">
        <f aca="true" t="shared" si="76" ref="Q384:Q403">IF(D384="H",0.5,IF(D384="L",3,1))</f>
        <v>1</v>
      </c>
      <c r="R384" s="236">
        <f aca="true" t="shared" si="77" ref="R384:R403">IF(D384="H",3,IF(D384="L",0.5,1))</f>
        <v>1</v>
      </c>
      <c r="V384" s="428">
        <f>SUM(V5:V383)</f>
        <v>0</v>
      </c>
      <c r="W384" s="429">
        <f>SUM(W5:W383)</f>
        <v>0</v>
      </c>
    </row>
    <row r="385" spans="6:23" ht="12.75">
      <c r="F385" s="201" t="s">
        <v>118</v>
      </c>
      <c r="Q385" s="213">
        <f t="shared" si="76"/>
        <v>1</v>
      </c>
      <c r="R385" s="213">
        <f t="shared" si="77"/>
        <v>1</v>
      </c>
      <c r="V385" s="430" t="s">
        <v>152</v>
      </c>
      <c r="W385" s="431" t="s">
        <v>153</v>
      </c>
    </row>
    <row r="386" spans="17:18" ht="12.75">
      <c r="Q386" s="213">
        <f t="shared" si="76"/>
        <v>1</v>
      </c>
      <c r="R386" s="213">
        <f t="shared" si="77"/>
        <v>1</v>
      </c>
    </row>
    <row r="387" spans="17:18" ht="12.75">
      <c r="Q387" s="213">
        <f t="shared" si="76"/>
        <v>1</v>
      </c>
      <c r="R387" s="213">
        <f t="shared" si="77"/>
        <v>1</v>
      </c>
    </row>
    <row r="388" spans="17:18" ht="12.75">
      <c r="Q388" s="213">
        <f t="shared" si="76"/>
        <v>1</v>
      </c>
      <c r="R388" s="213">
        <f t="shared" si="77"/>
        <v>1</v>
      </c>
    </row>
    <row r="389" spans="17:18" ht="12.75">
      <c r="Q389" s="213">
        <f t="shared" si="76"/>
        <v>1</v>
      </c>
      <c r="R389" s="213">
        <f t="shared" si="77"/>
        <v>1</v>
      </c>
    </row>
    <row r="390" spans="17:18" ht="12.75">
      <c r="Q390" s="213">
        <f t="shared" si="76"/>
        <v>1</v>
      </c>
      <c r="R390" s="213">
        <f t="shared" si="77"/>
        <v>1</v>
      </c>
    </row>
    <row r="391" spans="17:18" ht="12.75">
      <c r="Q391" s="213">
        <f t="shared" si="76"/>
        <v>1</v>
      </c>
      <c r="R391" s="213">
        <f t="shared" si="77"/>
        <v>1</v>
      </c>
    </row>
    <row r="392" spans="17:18" ht="12.75">
      <c r="Q392" s="213">
        <f t="shared" si="76"/>
        <v>1</v>
      </c>
      <c r="R392" s="213">
        <f t="shared" si="77"/>
        <v>1</v>
      </c>
    </row>
    <row r="393" spans="17:18" ht="12.75">
      <c r="Q393" s="213">
        <f t="shared" si="76"/>
        <v>1</v>
      </c>
      <c r="R393" s="213">
        <f t="shared" si="77"/>
        <v>1</v>
      </c>
    </row>
    <row r="394" spans="17:18" ht="12.75">
      <c r="Q394" s="213">
        <f t="shared" si="76"/>
        <v>1</v>
      </c>
      <c r="R394" s="213">
        <f t="shared" si="77"/>
        <v>1</v>
      </c>
    </row>
    <row r="395" spans="17:18" ht="12.75">
      <c r="Q395" s="213">
        <f t="shared" si="76"/>
        <v>1</v>
      </c>
      <c r="R395" s="213">
        <f t="shared" si="77"/>
        <v>1</v>
      </c>
    </row>
    <row r="396" spans="17:18" ht="12.75">
      <c r="Q396" s="213">
        <f t="shared" si="76"/>
        <v>1</v>
      </c>
      <c r="R396" s="213">
        <f t="shared" si="77"/>
        <v>1</v>
      </c>
    </row>
    <row r="397" spans="17:18" ht="12.75">
      <c r="Q397" s="213">
        <f t="shared" si="76"/>
        <v>1</v>
      </c>
      <c r="R397" s="213">
        <f t="shared" si="77"/>
        <v>1</v>
      </c>
    </row>
    <row r="398" spans="17:18" ht="12.75">
      <c r="Q398" s="213">
        <f t="shared" si="76"/>
        <v>1</v>
      </c>
      <c r="R398" s="213">
        <f t="shared" si="77"/>
        <v>1</v>
      </c>
    </row>
    <row r="399" spans="17:18" ht="12.75">
      <c r="Q399" s="213">
        <f t="shared" si="76"/>
        <v>1</v>
      </c>
      <c r="R399" s="213">
        <f t="shared" si="77"/>
        <v>1</v>
      </c>
    </row>
    <row r="400" spans="17:18" ht="12.75">
      <c r="Q400" s="213">
        <f t="shared" si="76"/>
        <v>1</v>
      </c>
      <c r="R400" s="213">
        <f t="shared" si="77"/>
        <v>1</v>
      </c>
    </row>
    <row r="401" spans="17:18" ht="12.75">
      <c r="Q401" s="213">
        <f t="shared" si="76"/>
        <v>1</v>
      </c>
      <c r="R401" s="213">
        <f t="shared" si="77"/>
        <v>1</v>
      </c>
    </row>
    <row r="402" spans="17:18" ht="12.75">
      <c r="Q402" s="213">
        <f t="shared" si="76"/>
        <v>1</v>
      </c>
      <c r="R402" s="213">
        <f t="shared" si="77"/>
        <v>1</v>
      </c>
    </row>
    <row r="403" spans="17:18" ht="12.75">
      <c r="Q403" s="213">
        <f t="shared" si="76"/>
        <v>1</v>
      </c>
      <c r="R403" s="213">
        <f t="shared" si="77"/>
        <v>1</v>
      </c>
    </row>
    <row r="404" spans="17:18" ht="12.75">
      <c r="Q404" s="213">
        <f aca="true" t="shared" si="78" ref="Q404:Q467">IF(D404="H",0.5,IF(D404="L",3,1))</f>
        <v>1</v>
      </c>
      <c r="R404" s="213">
        <f aca="true" t="shared" si="79" ref="R404:R467">IF(D404="H",3,IF(D404="L",0.5,1))</f>
        <v>1</v>
      </c>
    </row>
    <row r="405" spans="17:18" ht="12.75">
      <c r="Q405" s="213">
        <f t="shared" si="78"/>
        <v>1</v>
      </c>
      <c r="R405" s="213">
        <f t="shared" si="79"/>
        <v>1</v>
      </c>
    </row>
    <row r="406" spans="17:18" ht="12.75">
      <c r="Q406" s="213">
        <f t="shared" si="78"/>
        <v>1</v>
      </c>
      <c r="R406" s="213">
        <f t="shared" si="79"/>
        <v>1</v>
      </c>
    </row>
    <row r="407" spans="17:18" ht="12.75">
      <c r="Q407" s="213">
        <f t="shared" si="78"/>
        <v>1</v>
      </c>
      <c r="R407" s="213">
        <f t="shared" si="79"/>
        <v>1</v>
      </c>
    </row>
    <row r="408" spans="17:18" ht="12.75">
      <c r="Q408" s="213">
        <f t="shared" si="78"/>
        <v>1</v>
      </c>
      <c r="R408" s="213">
        <f t="shared" si="79"/>
        <v>1</v>
      </c>
    </row>
    <row r="409" spans="17:18" ht="12.75">
      <c r="Q409" s="213">
        <f t="shared" si="78"/>
        <v>1</v>
      </c>
      <c r="R409" s="213">
        <f t="shared" si="79"/>
        <v>1</v>
      </c>
    </row>
    <row r="410" spans="17:18" ht="12.75">
      <c r="Q410" s="213">
        <f t="shared" si="78"/>
        <v>1</v>
      </c>
      <c r="R410" s="213">
        <f t="shared" si="79"/>
        <v>1</v>
      </c>
    </row>
    <row r="411" spans="17:18" ht="12.75">
      <c r="Q411" s="213">
        <f t="shared" si="78"/>
        <v>1</v>
      </c>
      <c r="R411" s="213">
        <f t="shared" si="79"/>
        <v>1</v>
      </c>
    </row>
    <row r="412" spans="17:18" ht="12.75">
      <c r="Q412" s="213">
        <f t="shared" si="78"/>
        <v>1</v>
      </c>
      <c r="R412" s="213">
        <f t="shared" si="79"/>
        <v>1</v>
      </c>
    </row>
    <row r="413" spans="17:18" ht="12.75">
      <c r="Q413" s="213">
        <f t="shared" si="78"/>
        <v>1</v>
      </c>
      <c r="R413" s="213">
        <f t="shared" si="79"/>
        <v>1</v>
      </c>
    </row>
    <row r="414" spans="17:18" ht="12.75">
      <c r="Q414" s="213">
        <f t="shared" si="78"/>
        <v>1</v>
      </c>
      <c r="R414" s="213">
        <f t="shared" si="79"/>
        <v>1</v>
      </c>
    </row>
    <row r="415" spans="17:18" ht="12.75">
      <c r="Q415" s="213">
        <f t="shared" si="78"/>
        <v>1</v>
      </c>
      <c r="R415" s="213">
        <f t="shared" si="79"/>
        <v>1</v>
      </c>
    </row>
    <row r="416" spans="17:18" ht="12.75">
      <c r="Q416" s="213">
        <f t="shared" si="78"/>
        <v>1</v>
      </c>
      <c r="R416" s="213">
        <f t="shared" si="79"/>
        <v>1</v>
      </c>
    </row>
    <row r="417" spans="17:18" ht="12.75">
      <c r="Q417" s="213">
        <f t="shared" si="78"/>
        <v>1</v>
      </c>
      <c r="R417" s="213">
        <f t="shared" si="79"/>
        <v>1</v>
      </c>
    </row>
    <row r="418" spans="17:18" ht="12.75">
      <c r="Q418" s="213">
        <f t="shared" si="78"/>
        <v>1</v>
      </c>
      <c r="R418" s="213">
        <f t="shared" si="79"/>
        <v>1</v>
      </c>
    </row>
    <row r="419" spans="17:18" ht="12.75">
      <c r="Q419" s="213">
        <f t="shared" si="78"/>
        <v>1</v>
      </c>
      <c r="R419" s="213">
        <f t="shared" si="79"/>
        <v>1</v>
      </c>
    </row>
    <row r="420" spans="17:18" ht="12.75">
      <c r="Q420" s="213">
        <f t="shared" si="78"/>
        <v>1</v>
      </c>
      <c r="R420" s="213">
        <f t="shared" si="79"/>
        <v>1</v>
      </c>
    </row>
    <row r="421" spans="17:18" ht="12.75">
      <c r="Q421" s="213">
        <f t="shared" si="78"/>
        <v>1</v>
      </c>
      <c r="R421" s="213">
        <f t="shared" si="79"/>
        <v>1</v>
      </c>
    </row>
    <row r="422" spans="17:18" ht="12.75">
      <c r="Q422" s="213">
        <f t="shared" si="78"/>
        <v>1</v>
      </c>
      <c r="R422" s="213">
        <f t="shared" si="79"/>
        <v>1</v>
      </c>
    </row>
    <row r="423" spans="17:18" ht="12.75">
      <c r="Q423" s="213">
        <f t="shared" si="78"/>
        <v>1</v>
      </c>
      <c r="R423" s="213">
        <f t="shared" si="79"/>
        <v>1</v>
      </c>
    </row>
    <row r="424" spans="17:18" ht="12.75">
      <c r="Q424" s="213">
        <f t="shared" si="78"/>
        <v>1</v>
      </c>
      <c r="R424" s="213">
        <f t="shared" si="79"/>
        <v>1</v>
      </c>
    </row>
    <row r="425" spans="17:18" ht="12.75">
      <c r="Q425" s="213">
        <f t="shared" si="78"/>
        <v>1</v>
      </c>
      <c r="R425" s="213">
        <f t="shared" si="79"/>
        <v>1</v>
      </c>
    </row>
    <row r="426" spans="17:18" ht="12.75">
      <c r="Q426" s="213">
        <f t="shared" si="78"/>
        <v>1</v>
      </c>
      <c r="R426" s="213">
        <f t="shared" si="79"/>
        <v>1</v>
      </c>
    </row>
    <row r="427" spans="17:18" ht="12.75">
      <c r="Q427" s="213">
        <f t="shared" si="78"/>
        <v>1</v>
      </c>
      <c r="R427" s="213">
        <f t="shared" si="79"/>
        <v>1</v>
      </c>
    </row>
    <row r="428" spans="17:18" ht="12.75">
      <c r="Q428" s="213">
        <f t="shared" si="78"/>
        <v>1</v>
      </c>
      <c r="R428" s="213">
        <f t="shared" si="79"/>
        <v>1</v>
      </c>
    </row>
    <row r="429" spans="17:18" ht="12.75">
      <c r="Q429" s="213">
        <f t="shared" si="78"/>
        <v>1</v>
      </c>
      <c r="R429" s="213">
        <f t="shared" si="79"/>
        <v>1</v>
      </c>
    </row>
    <row r="430" spans="17:18" ht="12.75">
      <c r="Q430" s="213">
        <f t="shared" si="78"/>
        <v>1</v>
      </c>
      <c r="R430" s="213">
        <f t="shared" si="79"/>
        <v>1</v>
      </c>
    </row>
    <row r="431" spans="17:18" ht="12.75">
      <c r="Q431" s="213">
        <f t="shared" si="78"/>
        <v>1</v>
      </c>
      <c r="R431" s="213">
        <f t="shared" si="79"/>
        <v>1</v>
      </c>
    </row>
    <row r="432" spans="17:18" ht="12.75">
      <c r="Q432" s="213">
        <f t="shared" si="78"/>
        <v>1</v>
      </c>
      <c r="R432" s="213">
        <f t="shared" si="79"/>
        <v>1</v>
      </c>
    </row>
    <row r="433" spans="17:18" ht="12.75">
      <c r="Q433" s="213">
        <f t="shared" si="78"/>
        <v>1</v>
      </c>
      <c r="R433" s="213">
        <f t="shared" si="79"/>
        <v>1</v>
      </c>
    </row>
    <row r="434" spans="17:18" ht="12.75">
      <c r="Q434" s="213">
        <f t="shared" si="78"/>
        <v>1</v>
      </c>
      <c r="R434" s="213">
        <f t="shared" si="79"/>
        <v>1</v>
      </c>
    </row>
    <row r="435" spans="17:18" ht="12.75">
      <c r="Q435" s="213">
        <f t="shared" si="78"/>
        <v>1</v>
      </c>
      <c r="R435" s="213">
        <f t="shared" si="79"/>
        <v>1</v>
      </c>
    </row>
    <row r="436" spans="17:18" ht="12.75">
      <c r="Q436" s="213">
        <f t="shared" si="78"/>
        <v>1</v>
      </c>
      <c r="R436" s="213">
        <f t="shared" si="79"/>
        <v>1</v>
      </c>
    </row>
    <row r="437" spans="17:18" ht="12.75">
      <c r="Q437" s="213">
        <f t="shared" si="78"/>
        <v>1</v>
      </c>
      <c r="R437" s="213">
        <f t="shared" si="79"/>
        <v>1</v>
      </c>
    </row>
    <row r="438" spans="17:18" ht="12.75">
      <c r="Q438" s="213">
        <f t="shared" si="78"/>
        <v>1</v>
      </c>
      <c r="R438" s="213">
        <f t="shared" si="79"/>
        <v>1</v>
      </c>
    </row>
    <row r="439" spans="17:18" ht="12.75">
      <c r="Q439" s="213">
        <f t="shared" si="78"/>
        <v>1</v>
      </c>
      <c r="R439" s="213">
        <f t="shared" si="79"/>
        <v>1</v>
      </c>
    </row>
    <row r="440" spans="17:18" ht="12.75">
      <c r="Q440" s="213">
        <f t="shared" si="78"/>
        <v>1</v>
      </c>
      <c r="R440" s="213">
        <f t="shared" si="79"/>
        <v>1</v>
      </c>
    </row>
    <row r="441" spans="17:18" ht="12.75">
      <c r="Q441" s="213">
        <f t="shared" si="78"/>
        <v>1</v>
      </c>
      <c r="R441" s="213">
        <f t="shared" si="79"/>
        <v>1</v>
      </c>
    </row>
    <row r="442" spans="17:18" ht="12.75">
      <c r="Q442" s="213">
        <f t="shared" si="78"/>
        <v>1</v>
      </c>
      <c r="R442" s="213">
        <f t="shared" si="79"/>
        <v>1</v>
      </c>
    </row>
    <row r="443" spans="17:18" ht="12.75">
      <c r="Q443" s="213">
        <f t="shared" si="78"/>
        <v>1</v>
      </c>
      <c r="R443" s="213">
        <f t="shared" si="79"/>
        <v>1</v>
      </c>
    </row>
    <row r="444" spans="17:18" ht="12.75">
      <c r="Q444" s="213">
        <f t="shared" si="78"/>
        <v>1</v>
      </c>
      <c r="R444" s="213">
        <f t="shared" si="79"/>
        <v>1</v>
      </c>
    </row>
    <row r="445" spans="17:18" ht="12.75">
      <c r="Q445" s="213">
        <f t="shared" si="78"/>
        <v>1</v>
      </c>
      <c r="R445" s="213">
        <f t="shared" si="79"/>
        <v>1</v>
      </c>
    </row>
    <row r="446" spans="17:18" ht="12.75">
      <c r="Q446" s="213">
        <f t="shared" si="78"/>
        <v>1</v>
      </c>
      <c r="R446" s="213">
        <f t="shared" si="79"/>
        <v>1</v>
      </c>
    </row>
    <row r="447" spans="17:18" ht="12.75">
      <c r="Q447" s="213">
        <f t="shared" si="78"/>
        <v>1</v>
      </c>
      <c r="R447" s="213">
        <f t="shared" si="79"/>
        <v>1</v>
      </c>
    </row>
    <row r="448" spans="17:18" ht="12.75">
      <c r="Q448" s="213">
        <f t="shared" si="78"/>
        <v>1</v>
      </c>
      <c r="R448" s="213">
        <f t="shared" si="79"/>
        <v>1</v>
      </c>
    </row>
    <row r="449" spans="17:18" ht="12.75">
      <c r="Q449" s="213">
        <f t="shared" si="78"/>
        <v>1</v>
      </c>
      <c r="R449" s="213">
        <f t="shared" si="79"/>
        <v>1</v>
      </c>
    </row>
    <row r="450" spans="17:18" ht="12.75">
      <c r="Q450" s="213">
        <f t="shared" si="78"/>
        <v>1</v>
      </c>
      <c r="R450" s="213">
        <f t="shared" si="79"/>
        <v>1</v>
      </c>
    </row>
    <row r="451" spans="17:18" ht="12.75">
      <c r="Q451" s="213">
        <f t="shared" si="78"/>
        <v>1</v>
      </c>
      <c r="R451" s="213">
        <f t="shared" si="79"/>
        <v>1</v>
      </c>
    </row>
    <row r="452" spans="17:18" ht="12.75">
      <c r="Q452" s="213">
        <f t="shared" si="78"/>
        <v>1</v>
      </c>
      <c r="R452" s="213">
        <f t="shared" si="79"/>
        <v>1</v>
      </c>
    </row>
    <row r="453" spans="17:18" ht="12.75">
      <c r="Q453" s="213">
        <f t="shared" si="78"/>
        <v>1</v>
      </c>
      <c r="R453" s="213">
        <f t="shared" si="79"/>
        <v>1</v>
      </c>
    </row>
    <row r="454" spans="17:18" ht="12.75">
      <c r="Q454" s="213">
        <f t="shared" si="78"/>
        <v>1</v>
      </c>
      <c r="R454" s="213">
        <f t="shared" si="79"/>
        <v>1</v>
      </c>
    </row>
    <row r="455" spans="17:18" ht="12.75">
      <c r="Q455" s="213">
        <f t="shared" si="78"/>
        <v>1</v>
      </c>
      <c r="R455" s="213">
        <f t="shared" si="79"/>
        <v>1</v>
      </c>
    </row>
    <row r="456" spans="17:18" ht="12.75">
      <c r="Q456" s="213">
        <f t="shared" si="78"/>
        <v>1</v>
      </c>
      <c r="R456" s="213">
        <f t="shared" si="79"/>
        <v>1</v>
      </c>
    </row>
    <row r="457" spans="17:18" ht="12.75">
      <c r="Q457" s="213">
        <f t="shared" si="78"/>
        <v>1</v>
      </c>
      <c r="R457" s="213">
        <f t="shared" si="79"/>
        <v>1</v>
      </c>
    </row>
    <row r="458" spans="17:18" ht="12.75">
      <c r="Q458" s="213">
        <f t="shared" si="78"/>
        <v>1</v>
      </c>
      <c r="R458" s="213">
        <f t="shared" si="79"/>
        <v>1</v>
      </c>
    </row>
    <row r="459" spans="17:18" ht="12.75">
      <c r="Q459" s="213">
        <f t="shared" si="78"/>
        <v>1</v>
      </c>
      <c r="R459" s="213">
        <f t="shared" si="79"/>
        <v>1</v>
      </c>
    </row>
    <row r="460" spans="17:18" ht="12.75">
      <c r="Q460" s="213">
        <f t="shared" si="78"/>
        <v>1</v>
      </c>
      <c r="R460" s="213">
        <f t="shared" si="79"/>
        <v>1</v>
      </c>
    </row>
    <row r="461" spans="17:18" ht="12.75">
      <c r="Q461" s="213">
        <f t="shared" si="78"/>
        <v>1</v>
      </c>
      <c r="R461" s="213">
        <f t="shared" si="79"/>
        <v>1</v>
      </c>
    </row>
    <row r="462" spans="17:18" ht="12.75">
      <c r="Q462" s="213">
        <f t="shared" si="78"/>
        <v>1</v>
      </c>
      <c r="R462" s="213">
        <f t="shared" si="79"/>
        <v>1</v>
      </c>
    </row>
    <row r="463" spans="17:18" ht="12.75">
      <c r="Q463" s="213">
        <f t="shared" si="78"/>
        <v>1</v>
      </c>
      <c r="R463" s="213">
        <f t="shared" si="79"/>
        <v>1</v>
      </c>
    </row>
    <row r="464" spans="17:18" ht="12.75">
      <c r="Q464" s="213">
        <f t="shared" si="78"/>
        <v>1</v>
      </c>
      <c r="R464" s="213">
        <f t="shared" si="79"/>
        <v>1</v>
      </c>
    </row>
    <row r="465" spans="17:18" ht="12.75">
      <c r="Q465" s="213">
        <f t="shared" si="78"/>
        <v>1</v>
      </c>
      <c r="R465" s="213">
        <f t="shared" si="79"/>
        <v>1</v>
      </c>
    </row>
    <row r="466" spans="17:18" ht="12.75">
      <c r="Q466" s="213">
        <f t="shared" si="78"/>
        <v>1</v>
      </c>
      <c r="R466" s="213">
        <f t="shared" si="79"/>
        <v>1</v>
      </c>
    </row>
    <row r="467" spans="17:18" ht="12.75">
      <c r="Q467" s="213">
        <f t="shared" si="78"/>
        <v>1</v>
      </c>
      <c r="R467" s="213">
        <f t="shared" si="79"/>
        <v>1</v>
      </c>
    </row>
    <row r="468" spans="17:18" ht="12.75">
      <c r="Q468" s="213">
        <f aca="true" t="shared" si="80" ref="Q468:Q531">IF(D468="H",0.5,IF(D468="L",3,1))</f>
        <v>1</v>
      </c>
      <c r="R468" s="213">
        <f aca="true" t="shared" si="81" ref="R468:R531">IF(D468="H",3,IF(D468="L",0.5,1))</f>
        <v>1</v>
      </c>
    </row>
    <row r="469" spans="17:18" ht="12.75">
      <c r="Q469" s="213">
        <f t="shared" si="80"/>
        <v>1</v>
      </c>
      <c r="R469" s="213">
        <f t="shared" si="81"/>
        <v>1</v>
      </c>
    </row>
    <row r="470" spans="17:18" ht="12.75">
      <c r="Q470" s="213">
        <f t="shared" si="80"/>
        <v>1</v>
      </c>
      <c r="R470" s="213">
        <f t="shared" si="81"/>
        <v>1</v>
      </c>
    </row>
    <row r="471" spans="17:18" ht="12.75">
      <c r="Q471" s="213">
        <f t="shared" si="80"/>
        <v>1</v>
      </c>
      <c r="R471" s="213">
        <f t="shared" si="81"/>
        <v>1</v>
      </c>
    </row>
    <row r="472" spans="17:18" ht="12.75">
      <c r="Q472" s="213">
        <f t="shared" si="80"/>
        <v>1</v>
      </c>
      <c r="R472" s="213">
        <f t="shared" si="81"/>
        <v>1</v>
      </c>
    </row>
    <row r="473" spans="17:18" ht="12.75">
      <c r="Q473" s="213">
        <f t="shared" si="80"/>
        <v>1</v>
      </c>
      <c r="R473" s="213">
        <f t="shared" si="81"/>
        <v>1</v>
      </c>
    </row>
    <row r="474" spans="17:18" ht="12.75">
      <c r="Q474" s="213">
        <f t="shared" si="80"/>
        <v>1</v>
      </c>
      <c r="R474" s="213">
        <f t="shared" si="81"/>
        <v>1</v>
      </c>
    </row>
    <row r="475" spans="17:18" ht="12.75">
      <c r="Q475" s="213">
        <f t="shared" si="80"/>
        <v>1</v>
      </c>
      <c r="R475" s="213">
        <f t="shared" si="81"/>
        <v>1</v>
      </c>
    </row>
    <row r="476" spans="17:18" ht="12.75">
      <c r="Q476" s="213">
        <f t="shared" si="80"/>
        <v>1</v>
      </c>
      <c r="R476" s="213">
        <f t="shared" si="81"/>
        <v>1</v>
      </c>
    </row>
    <row r="477" spans="17:18" ht="12.75">
      <c r="Q477" s="213">
        <f t="shared" si="80"/>
        <v>1</v>
      </c>
      <c r="R477" s="213">
        <f t="shared" si="81"/>
        <v>1</v>
      </c>
    </row>
    <row r="478" spans="17:18" ht="12.75">
      <c r="Q478" s="213">
        <f t="shared" si="80"/>
        <v>1</v>
      </c>
      <c r="R478" s="213">
        <f t="shared" si="81"/>
        <v>1</v>
      </c>
    </row>
    <row r="479" spans="17:18" ht="12.75">
      <c r="Q479" s="213">
        <f t="shared" si="80"/>
        <v>1</v>
      </c>
      <c r="R479" s="213">
        <f t="shared" si="81"/>
        <v>1</v>
      </c>
    </row>
    <row r="480" spans="17:18" ht="12.75">
      <c r="Q480" s="213">
        <f t="shared" si="80"/>
        <v>1</v>
      </c>
      <c r="R480" s="213">
        <f t="shared" si="81"/>
        <v>1</v>
      </c>
    </row>
    <row r="481" spans="17:18" ht="12.75">
      <c r="Q481" s="213">
        <f t="shared" si="80"/>
        <v>1</v>
      </c>
      <c r="R481" s="213">
        <f t="shared" si="81"/>
        <v>1</v>
      </c>
    </row>
    <row r="482" spans="17:18" ht="12.75">
      <c r="Q482" s="213">
        <f t="shared" si="80"/>
        <v>1</v>
      </c>
      <c r="R482" s="213">
        <f t="shared" si="81"/>
        <v>1</v>
      </c>
    </row>
    <row r="483" spans="17:18" ht="12.75">
      <c r="Q483" s="213">
        <f t="shared" si="80"/>
        <v>1</v>
      </c>
      <c r="R483" s="213">
        <f t="shared" si="81"/>
        <v>1</v>
      </c>
    </row>
    <row r="484" spans="17:18" ht="12.75">
      <c r="Q484" s="213">
        <f t="shared" si="80"/>
        <v>1</v>
      </c>
      <c r="R484" s="213">
        <f t="shared" si="81"/>
        <v>1</v>
      </c>
    </row>
    <row r="485" spans="17:18" ht="12.75">
      <c r="Q485" s="213">
        <f t="shared" si="80"/>
        <v>1</v>
      </c>
      <c r="R485" s="213">
        <f t="shared" si="81"/>
        <v>1</v>
      </c>
    </row>
    <row r="486" spans="17:18" ht="12.75">
      <c r="Q486" s="213">
        <f t="shared" si="80"/>
        <v>1</v>
      </c>
      <c r="R486" s="213">
        <f t="shared" si="81"/>
        <v>1</v>
      </c>
    </row>
    <row r="487" spans="17:18" ht="12.75">
      <c r="Q487" s="213">
        <f t="shared" si="80"/>
        <v>1</v>
      </c>
      <c r="R487" s="213">
        <f t="shared" si="81"/>
        <v>1</v>
      </c>
    </row>
    <row r="488" spans="17:18" ht="12.75">
      <c r="Q488" s="213">
        <f t="shared" si="80"/>
        <v>1</v>
      </c>
      <c r="R488" s="213">
        <f t="shared" si="81"/>
        <v>1</v>
      </c>
    </row>
    <row r="489" spans="17:18" ht="12.75">
      <c r="Q489" s="213">
        <f t="shared" si="80"/>
        <v>1</v>
      </c>
      <c r="R489" s="213">
        <f t="shared" si="81"/>
        <v>1</v>
      </c>
    </row>
    <row r="490" spans="17:18" ht="12.75">
      <c r="Q490" s="213">
        <f t="shared" si="80"/>
        <v>1</v>
      </c>
      <c r="R490" s="213">
        <f t="shared" si="81"/>
        <v>1</v>
      </c>
    </row>
    <row r="491" spans="17:18" ht="12.75">
      <c r="Q491" s="213">
        <f t="shared" si="80"/>
        <v>1</v>
      </c>
      <c r="R491" s="213">
        <f t="shared" si="81"/>
        <v>1</v>
      </c>
    </row>
    <row r="492" spans="17:18" ht="12.75">
      <c r="Q492" s="213">
        <f t="shared" si="80"/>
        <v>1</v>
      </c>
      <c r="R492" s="213">
        <f t="shared" si="81"/>
        <v>1</v>
      </c>
    </row>
    <row r="493" spans="17:18" ht="12.75">
      <c r="Q493" s="213">
        <f t="shared" si="80"/>
        <v>1</v>
      </c>
      <c r="R493" s="213">
        <f t="shared" si="81"/>
        <v>1</v>
      </c>
    </row>
    <row r="494" spans="17:18" ht="12.75">
      <c r="Q494" s="213">
        <f t="shared" si="80"/>
        <v>1</v>
      </c>
      <c r="R494" s="213">
        <f t="shared" si="81"/>
        <v>1</v>
      </c>
    </row>
    <row r="495" spans="17:18" ht="12.75">
      <c r="Q495" s="213">
        <f t="shared" si="80"/>
        <v>1</v>
      </c>
      <c r="R495" s="213">
        <f t="shared" si="81"/>
        <v>1</v>
      </c>
    </row>
    <row r="496" spans="17:18" ht="12.75">
      <c r="Q496" s="213">
        <f t="shared" si="80"/>
        <v>1</v>
      </c>
      <c r="R496" s="213">
        <f t="shared" si="81"/>
        <v>1</v>
      </c>
    </row>
    <row r="497" spans="17:18" ht="12.75">
      <c r="Q497" s="213">
        <f t="shared" si="80"/>
        <v>1</v>
      </c>
      <c r="R497" s="213">
        <f t="shared" si="81"/>
        <v>1</v>
      </c>
    </row>
    <row r="498" spans="17:18" ht="12.75">
      <c r="Q498" s="213">
        <f t="shared" si="80"/>
        <v>1</v>
      </c>
      <c r="R498" s="213">
        <f t="shared" si="81"/>
        <v>1</v>
      </c>
    </row>
    <row r="499" spans="17:18" ht="12.75">
      <c r="Q499" s="213">
        <f t="shared" si="80"/>
        <v>1</v>
      </c>
      <c r="R499" s="213">
        <f t="shared" si="81"/>
        <v>1</v>
      </c>
    </row>
    <row r="500" spans="17:18" ht="12.75">
      <c r="Q500" s="213">
        <f t="shared" si="80"/>
        <v>1</v>
      </c>
      <c r="R500" s="213">
        <f t="shared" si="81"/>
        <v>1</v>
      </c>
    </row>
    <row r="501" spans="17:18" ht="12.75">
      <c r="Q501" s="213">
        <f t="shared" si="80"/>
        <v>1</v>
      </c>
      <c r="R501" s="213">
        <f t="shared" si="81"/>
        <v>1</v>
      </c>
    </row>
    <row r="502" spans="17:18" ht="12.75">
      <c r="Q502" s="213">
        <f t="shared" si="80"/>
        <v>1</v>
      </c>
      <c r="R502" s="213">
        <f t="shared" si="81"/>
        <v>1</v>
      </c>
    </row>
    <row r="503" spans="17:18" ht="12.75">
      <c r="Q503" s="213">
        <f t="shared" si="80"/>
        <v>1</v>
      </c>
      <c r="R503" s="213">
        <f t="shared" si="81"/>
        <v>1</v>
      </c>
    </row>
    <row r="504" spans="17:18" ht="12.75">
      <c r="Q504" s="213">
        <f t="shared" si="80"/>
        <v>1</v>
      </c>
      <c r="R504" s="213">
        <f t="shared" si="81"/>
        <v>1</v>
      </c>
    </row>
    <row r="505" spans="17:18" ht="12.75">
      <c r="Q505" s="213">
        <f t="shared" si="80"/>
        <v>1</v>
      </c>
      <c r="R505" s="213">
        <f t="shared" si="81"/>
        <v>1</v>
      </c>
    </row>
    <row r="506" spans="17:18" ht="12.75">
      <c r="Q506" s="213">
        <f t="shared" si="80"/>
        <v>1</v>
      </c>
      <c r="R506" s="213">
        <f t="shared" si="81"/>
        <v>1</v>
      </c>
    </row>
    <row r="507" spans="17:18" ht="12.75">
      <c r="Q507" s="213">
        <f t="shared" si="80"/>
        <v>1</v>
      </c>
      <c r="R507" s="213">
        <f t="shared" si="81"/>
        <v>1</v>
      </c>
    </row>
    <row r="508" spans="17:18" ht="12.75">
      <c r="Q508" s="213">
        <f t="shared" si="80"/>
        <v>1</v>
      </c>
      <c r="R508" s="213">
        <f t="shared" si="81"/>
        <v>1</v>
      </c>
    </row>
    <row r="509" spans="17:18" ht="12.75">
      <c r="Q509" s="213">
        <f t="shared" si="80"/>
        <v>1</v>
      </c>
      <c r="R509" s="213">
        <f t="shared" si="81"/>
        <v>1</v>
      </c>
    </row>
    <row r="510" spans="17:18" ht="12.75">
      <c r="Q510" s="213">
        <f t="shared" si="80"/>
        <v>1</v>
      </c>
      <c r="R510" s="213">
        <f t="shared" si="81"/>
        <v>1</v>
      </c>
    </row>
    <row r="511" spans="17:18" ht="12.75">
      <c r="Q511" s="213">
        <f t="shared" si="80"/>
        <v>1</v>
      </c>
      <c r="R511" s="213">
        <f t="shared" si="81"/>
        <v>1</v>
      </c>
    </row>
    <row r="512" spans="17:18" ht="12.75">
      <c r="Q512" s="213">
        <f t="shared" si="80"/>
        <v>1</v>
      </c>
      <c r="R512" s="213">
        <f t="shared" si="81"/>
        <v>1</v>
      </c>
    </row>
    <row r="513" spans="17:18" ht="12.75">
      <c r="Q513" s="213">
        <f t="shared" si="80"/>
        <v>1</v>
      </c>
      <c r="R513" s="213">
        <f t="shared" si="81"/>
        <v>1</v>
      </c>
    </row>
    <row r="514" spans="17:18" ht="12.75">
      <c r="Q514" s="213">
        <f t="shared" si="80"/>
        <v>1</v>
      </c>
      <c r="R514" s="213">
        <f t="shared" si="81"/>
        <v>1</v>
      </c>
    </row>
    <row r="515" spans="17:18" ht="12.75">
      <c r="Q515" s="213">
        <f t="shared" si="80"/>
        <v>1</v>
      </c>
      <c r="R515" s="213">
        <f t="shared" si="81"/>
        <v>1</v>
      </c>
    </row>
    <row r="516" spans="17:18" ht="12.75">
      <c r="Q516" s="213">
        <f t="shared" si="80"/>
        <v>1</v>
      </c>
      <c r="R516" s="213">
        <f t="shared" si="81"/>
        <v>1</v>
      </c>
    </row>
    <row r="517" spans="17:18" ht="12.75">
      <c r="Q517" s="213">
        <f t="shared" si="80"/>
        <v>1</v>
      </c>
      <c r="R517" s="213">
        <f t="shared" si="81"/>
        <v>1</v>
      </c>
    </row>
    <row r="518" spans="17:18" ht="12.75">
      <c r="Q518" s="213">
        <f t="shared" si="80"/>
        <v>1</v>
      </c>
      <c r="R518" s="213">
        <f t="shared" si="81"/>
        <v>1</v>
      </c>
    </row>
    <row r="519" spans="17:18" ht="12.75">
      <c r="Q519" s="213">
        <f t="shared" si="80"/>
        <v>1</v>
      </c>
      <c r="R519" s="213">
        <f t="shared" si="81"/>
        <v>1</v>
      </c>
    </row>
    <row r="520" spans="17:18" ht="12.75">
      <c r="Q520" s="213">
        <f t="shared" si="80"/>
        <v>1</v>
      </c>
      <c r="R520" s="213">
        <f t="shared" si="81"/>
        <v>1</v>
      </c>
    </row>
    <row r="521" spans="17:18" ht="12.75">
      <c r="Q521" s="213">
        <f t="shared" si="80"/>
        <v>1</v>
      </c>
      <c r="R521" s="213">
        <f t="shared" si="81"/>
        <v>1</v>
      </c>
    </row>
    <row r="522" spans="17:18" ht="12.75">
      <c r="Q522" s="213">
        <f t="shared" si="80"/>
        <v>1</v>
      </c>
      <c r="R522" s="213">
        <f t="shared" si="81"/>
        <v>1</v>
      </c>
    </row>
    <row r="523" spans="17:18" ht="12.75">
      <c r="Q523" s="213">
        <f t="shared" si="80"/>
        <v>1</v>
      </c>
      <c r="R523" s="213">
        <f t="shared" si="81"/>
        <v>1</v>
      </c>
    </row>
    <row r="524" spans="17:18" ht="12.75">
      <c r="Q524" s="213">
        <f t="shared" si="80"/>
        <v>1</v>
      </c>
      <c r="R524" s="213">
        <f t="shared" si="81"/>
        <v>1</v>
      </c>
    </row>
    <row r="525" spans="17:18" ht="12.75">
      <c r="Q525" s="213">
        <f t="shared" si="80"/>
        <v>1</v>
      </c>
      <c r="R525" s="213">
        <f t="shared" si="81"/>
        <v>1</v>
      </c>
    </row>
    <row r="526" spans="17:18" ht="12.75">
      <c r="Q526" s="213">
        <f t="shared" si="80"/>
        <v>1</v>
      </c>
      <c r="R526" s="213">
        <f t="shared" si="81"/>
        <v>1</v>
      </c>
    </row>
    <row r="527" spans="17:18" ht="12.75">
      <c r="Q527" s="213">
        <f t="shared" si="80"/>
        <v>1</v>
      </c>
      <c r="R527" s="213">
        <f t="shared" si="81"/>
        <v>1</v>
      </c>
    </row>
    <row r="528" spans="17:18" ht="12.75">
      <c r="Q528" s="213">
        <f t="shared" si="80"/>
        <v>1</v>
      </c>
      <c r="R528" s="213">
        <f t="shared" si="81"/>
        <v>1</v>
      </c>
    </row>
    <row r="529" spans="17:18" ht="12.75">
      <c r="Q529" s="213">
        <f t="shared" si="80"/>
        <v>1</v>
      </c>
      <c r="R529" s="213">
        <f t="shared" si="81"/>
        <v>1</v>
      </c>
    </row>
    <row r="530" spans="17:18" ht="12.75">
      <c r="Q530" s="213">
        <f t="shared" si="80"/>
        <v>1</v>
      </c>
      <c r="R530" s="213">
        <f t="shared" si="81"/>
        <v>1</v>
      </c>
    </row>
    <row r="531" spans="17:18" ht="12.75">
      <c r="Q531" s="213">
        <f t="shared" si="80"/>
        <v>1</v>
      </c>
      <c r="R531" s="213">
        <f t="shared" si="81"/>
        <v>1</v>
      </c>
    </row>
    <row r="532" spans="17:18" ht="12.75">
      <c r="Q532" s="213">
        <f aca="true" t="shared" si="82" ref="Q532:Q595">IF(D532="H",0.5,IF(D532="L",3,1))</f>
        <v>1</v>
      </c>
      <c r="R532" s="213">
        <f aca="true" t="shared" si="83" ref="R532:R595">IF(D532="H",3,IF(D532="L",0.5,1))</f>
        <v>1</v>
      </c>
    </row>
    <row r="533" spans="17:18" ht="12.75">
      <c r="Q533" s="213">
        <f t="shared" si="82"/>
        <v>1</v>
      </c>
      <c r="R533" s="213">
        <f t="shared" si="83"/>
        <v>1</v>
      </c>
    </row>
    <row r="534" spans="17:18" ht="12.75">
      <c r="Q534" s="213">
        <f t="shared" si="82"/>
        <v>1</v>
      </c>
      <c r="R534" s="213">
        <f t="shared" si="83"/>
        <v>1</v>
      </c>
    </row>
    <row r="535" spans="17:18" ht="12.75">
      <c r="Q535" s="213">
        <f t="shared" si="82"/>
        <v>1</v>
      </c>
      <c r="R535" s="213">
        <f t="shared" si="83"/>
        <v>1</v>
      </c>
    </row>
    <row r="536" spans="17:18" ht="12.75">
      <c r="Q536" s="213">
        <f t="shared" si="82"/>
        <v>1</v>
      </c>
      <c r="R536" s="213">
        <f t="shared" si="83"/>
        <v>1</v>
      </c>
    </row>
    <row r="537" spans="17:18" ht="12.75">
      <c r="Q537" s="213">
        <f t="shared" si="82"/>
        <v>1</v>
      </c>
      <c r="R537" s="213">
        <f t="shared" si="83"/>
        <v>1</v>
      </c>
    </row>
    <row r="538" spans="17:18" ht="12.75">
      <c r="Q538" s="213">
        <f t="shared" si="82"/>
        <v>1</v>
      </c>
      <c r="R538" s="213">
        <f t="shared" si="83"/>
        <v>1</v>
      </c>
    </row>
    <row r="539" spans="17:18" ht="12.75">
      <c r="Q539" s="213">
        <f t="shared" si="82"/>
        <v>1</v>
      </c>
      <c r="R539" s="213">
        <f t="shared" si="83"/>
        <v>1</v>
      </c>
    </row>
    <row r="540" spans="17:18" ht="12.75">
      <c r="Q540" s="213">
        <f t="shared" si="82"/>
        <v>1</v>
      </c>
      <c r="R540" s="213">
        <f t="shared" si="83"/>
        <v>1</v>
      </c>
    </row>
    <row r="541" spans="17:18" ht="12.75">
      <c r="Q541" s="213">
        <f t="shared" si="82"/>
        <v>1</v>
      </c>
      <c r="R541" s="213">
        <f t="shared" si="83"/>
        <v>1</v>
      </c>
    </row>
    <row r="542" spans="17:18" ht="12.75">
      <c r="Q542" s="213">
        <f t="shared" si="82"/>
        <v>1</v>
      </c>
      <c r="R542" s="213">
        <f t="shared" si="83"/>
        <v>1</v>
      </c>
    </row>
    <row r="543" spans="17:18" ht="12.75">
      <c r="Q543" s="213">
        <f t="shared" si="82"/>
        <v>1</v>
      </c>
      <c r="R543" s="213">
        <f t="shared" si="83"/>
        <v>1</v>
      </c>
    </row>
    <row r="544" spans="17:18" ht="12.75">
      <c r="Q544" s="213">
        <f t="shared" si="82"/>
        <v>1</v>
      </c>
      <c r="R544" s="213">
        <f t="shared" si="83"/>
        <v>1</v>
      </c>
    </row>
    <row r="545" spans="17:18" ht="12.75">
      <c r="Q545" s="213">
        <f t="shared" si="82"/>
        <v>1</v>
      </c>
      <c r="R545" s="213">
        <f t="shared" si="83"/>
        <v>1</v>
      </c>
    </row>
    <row r="546" spans="17:18" ht="12.75">
      <c r="Q546" s="213">
        <f t="shared" si="82"/>
        <v>1</v>
      </c>
      <c r="R546" s="213">
        <f t="shared" si="83"/>
        <v>1</v>
      </c>
    </row>
    <row r="547" spans="17:18" ht="12.75">
      <c r="Q547" s="213">
        <f t="shared" si="82"/>
        <v>1</v>
      </c>
      <c r="R547" s="213">
        <f t="shared" si="83"/>
        <v>1</v>
      </c>
    </row>
    <row r="548" spans="17:18" ht="12.75">
      <c r="Q548" s="213">
        <f t="shared" si="82"/>
        <v>1</v>
      </c>
      <c r="R548" s="213">
        <f t="shared" si="83"/>
        <v>1</v>
      </c>
    </row>
    <row r="549" spans="17:18" ht="12.75">
      <c r="Q549" s="213">
        <f t="shared" si="82"/>
        <v>1</v>
      </c>
      <c r="R549" s="213">
        <f t="shared" si="83"/>
        <v>1</v>
      </c>
    </row>
    <row r="550" spans="17:18" ht="12.75">
      <c r="Q550" s="213">
        <f t="shared" si="82"/>
        <v>1</v>
      </c>
      <c r="R550" s="213">
        <f t="shared" si="83"/>
        <v>1</v>
      </c>
    </row>
    <row r="551" spans="17:18" ht="12.75">
      <c r="Q551" s="213">
        <f t="shared" si="82"/>
        <v>1</v>
      </c>
      <c r="R551" s="213">
        <f t="shared" si="83"/>
        <v>1</v>
      </c>
    </row>
    <row r="552" spans="17:18" ht="12.75">
      <c r="Q552" s="213">
        <f t="shared" si="82"/>
        <v>1</v>
      </c>
      <c r="R552" s="213">
        <f t="shared" si="83"/>
        <v>1</v>
      </c>
    </row>
    <row r="553" spans="17:18" ht="12.75">
      <c r="Q553" s="213">
        <f t="shared" si="82"/>
        <v>1</v>
      </c>
      <c r="R553" s="213">
        <f t="shared" si="83"/>
        <v>1</v>
      </c>
    </row>
    <row r="554" spans="17:18" ht="12.75">
      <c r="Q554" s="213">
        <f t="shared" si="82"/>
        <v>1</v>
      </c>
      <c r="R554" s="213">
        <f t="shared" si="83"/>
        <v>1</v>
      </c>
    </row>
    <row r="555" spans="17:18" ht="12.75">
      <c r="Q555" s="213">
        <f t="shared" si="82"/>
        <v>1</v>
      </c>
      <c r="R555" s="213">
        <f t="shared" si="83"/>
        <v>1</v>
      </c>
    </row>
    <row r="556" spans="17:18" ht="12.75">
      <c r="Q556" s="213">
        <f t="shared" si="82"/>
        <v>1</v>
      </c>
      <c r="R556" s="213">
        <f t="shared" si="83"/>
        <v>1</v>
      </c>
    </row>
    <row r="557" spans="17:18" ht="12.75">
      <c r="Q557" s="213">
        <f t="shared" si="82"/>
        <v>1</v>
      </c>
      <c r="R557" s="213">
        <f t="shared" si="83"/>
        <v>1</v>
      </c>
    </row>
    <row r="558" spans="17:18" ht="12.75">
      <c r="Q558" s="213">
        <f t="shared" si="82"/>
        <v>1</v>
      </c>
      <c r="R558" s="213">
        <f t="shared" si="83"/>
        <v>1</v>
      </c>
    </row>
    <row r="559" spans="17:18" ht="12.75">
      <c r="Q559" s="213">
        <f t="shared" si="82"/>
        <v>1</v>
      </c>
      <c r="R559" s="213">
        <f t="shared" si="83"/>
        <v>1</v>
      </c>
    </row>
    <row r="560" spans="17:18" ht="12.75">
      <c r="Q560" s="213">
        <f t="shared" si="82"/>
        <v>1</v>
      </c>
      <c r="R560" s="213">
        <f t="shared" si="83"/>
        <v>1</v>
      </c>
    </row>
    <row r="561" spans="17:18" ht="12.75">
      <c r="Q561" s="213">
        <f t="shared" si="82"/>
        <v>1</v>
      </c>
      <c r="R561" s="213">
        <f t="shared" si="83"/>
        <v>1</v>
      </c>
    </row>
    <row r="562" spans="17:18" ht="12.75">
      <c r="Q562" s="213">
        <f t="shared" si="82"/>
        <v>1</v>
      </c>
      <c r="R562" s="213">
        <f t="shared" si="83"/>
        <v>1</v>
      </c>
    </row>
    <row r="563" spans="17:18" ht="12.75">
      <c r="Q563" s="213">
        <f t="shared" si="82"/>
        <v>1</v>
      </c>
      <c r="R563" s="213">
        <f t="shared" si="83"/>
        <v>1</v>
      </c>
    </row>
    <row r="564" spans="17:18" ht="12.75">
      <c r="Q564" s="213">
        <f t="shared" si="82"/>
        <v>1</v>
      </c>
      <c r="R564" s="213">
        <f t="shared" si="83"/>
        <v>1</v>
      </c>
    </row>
    <row r="565" spans="17:18" ht="12.75">
      <c r="Q565" s="213">
        <f t="shared" si="82"/>
        <v>1</v>
      </c>
      <c r="R565" s="213">
        <f t="shared" si="83"/>
        <v>1</v>
      </c>
    </row>
    <row r="566" spans="17:18" ht="12.75">
      <c r="Q566" s="213">
        <f t="shared" si="82"/>
        <v>1</v>
      </c>
      <c r="R566" s="213">
        <f t="shared" si="83"/>
        <v>1</v>
      </c>
    </row>
    <row r="567" spans="17:18" ht="12.75">
      <c r="Q567" s="213">
        <f t="shared" si="82"/>
        <v>1</v>
      </c>
      <c r="R567" s="213">
        <f t="shared" si="83"/>
        <v>1</v>
      </c>
    </row>
    <row r="568" spans="17:18" ht="12.75">
      <c r="Q568" s="213">
        <f t="shared" si="82"/>
        <v>1</v>
      </c>
      <c r="R568" s="213">
        <f t="shared" si="83"/>
        <v>1</v>
      </c>
    </row>
    <row r="569" spans="17:18" ht="12.75">
      <c r="Q569" s="213">
        <f t="shared" si="82"/>
        <v>1</v>
      </c>
      <c r="R569" s="213">
        <f t="shared" si="83"/>
        <v>1</v>
      </c>
    </row>
    <row r="570" spans="17:18" ht="12.75">
      <c r="Q570" s="213">
        <f t="shared" si="82"/>
        <v>1</v>
      </c>
      <c r="R570" s="213">
        <f t="shared" si="83"/>
        <v>1</v>
      </c>
    </row>
    <row r="571" spans="17:18" ht="12.75">
      <c r="Q571" s="213">
        <f t="shared" si="82"/>
        <v>1</v>
      </c>
      <c r="R571" s="213">
        <f t="shared" si="83"/>
        <v>1</v>
      </c>
    </row>
    <row r="572" spans="17:18" ht="12.75">
      <c r="Q572" s="213">
        <f t="shared" si="82"/>
        <v>1</v>
      </c>
      <c r="R572" s="213">
        <f t="shared" si="83"/>
        <v>1</v>
      </c>
    </row>
    <row r="573" spans="17:18" ht="12.75">
      <c r="Q573" s="213">
        <f t="shared" si="82"/>
        <v>1</v>
      </c>
      <c r="R573" s="213">
        <f t="shared" si="83"/>
        <v>1</v>
      </c>
    </row>
    <row r="574" spans="17:18" ht="12.75">
      <c r="Q574" s="213">
        <f t="shared" si="82"/>
        <v>1</v>
      </c>
      <c r="R574" s="213">
        <f t="shared" si="83"/>
        <v>1</v>
      </c>
    </row>
    <row r="575" spans="17:18" ht="12.75">
      <c r="Q575" s="213">
        <f t="shared" si="82"/>
        <v>1</v>
      </c>
      <c r="R575" s="213">
        <f t="shared" si="83"/>
        <v>1</v>
      </c>
    </row>
    <row r="576" spans="17:18" ht="12.75">
      <c r="Q576" s="213">
        <f t="shared" si="82"/>
        <v>1</v>
      </c>
      <c r="R576" s="213">
        <f t="shared" si="83"/>
        <v>1</v>
      </c>
    </row>
    <row r="577" spans="17:18" ht="12.75">
      <c r="Q577" s="213">
        <f t="shared" si="82"/>
        <v>1</v>
      </c>
      <c r="R577" s="213">
        <f t="shared" si="83"/>
        <v>1</v>
      </c>
    </row>
    <row r="578" spans="17:18" ht="12.75">
      <c r="Q578" s="213">
        <f t="shared" si="82"/>
        <v>1</v>
      </c>
      <c r="R578" s="213">
        <f t="shared" si="83"/>
        <v>1</v>
      </c>
    </row>
    <row r="579" spans="17:18" ht="12.75">
      <c r="Q579" s="213">
        <f t="shared" si="82"/>
        <v>1</v>
      </c>
      <c r="R579" s="213">
        <f t="shared" si="83"/>
        <v>1</v>
      </c>
    </row>
    <row r="580" spans="17:18" ht="12.75">
      <c r="Q580" s="213">
        <f t="shared" si="82"/>
        <v>1</v>
      </c>
      <c r="R580" s="213">
        <f t="shared" si="83"/>
        <v>1</v>
      </c>
    </row>
    <row r="581" spans="17:18" ht="12.75">
      <c r="Q581" s="213">
        <f t="shared" si="82"/>
        <v>1</v>
      </c>
      <c r="R581" s="213">
        <f t="shared" si="83"/>
        <v>1</v>
      </c>
    </row>
    <row r="582" spans="17:18" ht="12.75">
      <c r="Q582" s="213">
        <f t="shared" si="82"/>
        <v>1</v>
      </c>
      <c r="R582" s="213">
        <f t="shared" si="83"/>
        <v>1</v>
      </c>
    </row>
    <row r="583" spans="17:18" ht="12.75">
      <c r="Q583" s="213">
        <f t="shared" si="82"/>
        <v>1</v>
      </c>
      <c r="R583" s="213">
        <f t="shared" si="83"/>
        <v>1</v>
      </c>
    </row>
    <row r="584" spans="17:18" ht="12.75">
      <c r="Q584" s="213">
        <f t="shared" si="82"/>
        <v>1</v>
      </c>
      <c r="R584" s="213">
        <f t="shared" si="83"/>
        <v>1</v>
      </c>
    </row>
    <row r="585" spans="17:18" ht="12.75">
      <c r="Q585" s="213">
        <f t="shared" si="82"/>
        <v>1</v>
      </c>
      <c r="R585" s="213">
        <f t="shared" si="83"/>
        <v>1</v>
      </c>
    </row>
    <row r="586" spans="17:18" ht="12.75">
      <c r="Q586" s="213">
        <f t="shared" si="82"/>
        <v>1</v>
      </c>
      <c r="R586" s="213">
        <f t="shared" si="83"/>
        <v>1</v>
      </c>
    </row>
    <row r="587" spans="17:18" ht="12.75">
      <c r="Q587" s="213">
        <f t="shared" si="82"/>
        <v>1</v>
      </c>
      <c r="R587" s="213">
        <f t="shared" si="83"/>
        <v>1</v>
      </c>
    </row>
    <row r="588" spans="17:18" ht="12.75">
      <c r="Q588" s="213">
        <f t="shared" si="82"/>
        <v>1</v>
      </c>
      <c r="R588" s="213">
        <f t="shared" si="83"/>
        <v>1</v>
      </c>
    </row>
    <row r="589" spans="17:18" ht="12.75">
      <c r="Q589" s="213">
        <f t="shared" si="82"/>
        <v>1</v>
      </c>
      <c r="R589" s="213">
        <f t="shared" si="83"/>
        <v>1</v>
      </c>
    </row>
    <row r="590" spans="17:18" ht="12.75">
      <c r="Q590" s="213">
        <f t="shared" si="82"/>
        <v>1</v>
      </c>
      <c r="R590" s="213">
        <f t="shared" si="83"/>
        <v>1</v>
      </c>
    </row>
    <row r="591" spans="17:18" ht="12.75">
      <c r="Q591" s="213">
        <f t="shared" si="82"/>
        <v>1</v>
      </c>
      <c r="R591" s="213">
        <f t="shared" si="83"/>
        <v>1</v>
      </c>
    </row>
    <row r="592" spans="17:18" ht="12.75">
      <c r="Q592" s="213">
        <f t="shared" si="82"/>
        <v>1</v>
      </c>
      <c r="R592" s="213">
        <f t="shared" si="83"/>
        <v>1</v>
      </c>
    </row>
    <row r="593" spans="17:18" ht="12.75">
      <c r="Q593" s="213">
        <f t="shared" si="82"/>
        <v>1</v>
      </c>
      <c r="R593" s="213">
        <f t="shared" si="83"/>
        <v>1</v>
      </c>
    </row>
    <row r="594" spans="17:18" ht="12.75">
      <c r="Q594" s="213">
        <f t="shared" si="82"/>
        <v>1</v>
      </c>
      <c r="R594" s="213">
        <f t="shared" si="83"/>
        <v>1</v>
      </c>
    </row>
    <row r="595" spans="17:18" ht="12.75">
      <c r="Q595" s="213">
        <f t="shared" si="82"/>
        <v>1</v>
      </c>
      <c r="R595" s="213">
        <f t="shared" si="83"/>
        <v>1</v>
      </c>
    </row>
    <row r="596" spans="17:18" ht="12.75">
      <c r="Q596" s="213">
        <f aca="true" t="shared" si="84" ref="Q596:Q659">IF(D596="H",0.5,IF(D596="L",3,1))</f>
        <v>1</v>
      </c>
      <c r="R596" s="213">
        <f aca="true" t="shared" si="85" ref="R596:R659">IF(D596="H",3,IF(D596="L",0.5,1))</f>
        <v>1</v>
      </c>
    </row>
    <row r="597" spans="17:18" ht="12.75">
      <c r="Q597" s="213">
        <f t="shared" si="84"/>
        <v>1</v>
      </c>
      <c r="R597" s="213">
        <f t="shared" si="85"/>
        <v>1</v>
      </c>
    </row>
    <row r="598" spans="17:18" ht="12.75">
      <c r="Q598" s="213">
        <f t="shared" si="84"/>
        <v>1</v>
      </c>
      <c r="R598" s="213">
        <f t="shared" si="85"/>
        <v>1</v>
      </c>
    </row>
    <row r="599" spans="17:18" ht="12.75">
      <c r="Q599" s="213">
        <f t="shared" si="84"/>
        <v>1</v>
      </c>
      <c r="R599" s="213">
        <f t="shared" si="85"/>
        <v>1</v>
      </c>
    </row>
    <row r="600" spans="17:18" ht="12.75">
      <c r="Q600" s="213">
        <f t="shared" si="84"/>
        <v>1</v>
      </c>
      <c r="R600" s="213">
        <f t="shared" si="85"/>
        <v>1</v>
      </c>
    </row>
    <row r="601" spans="17:18" ht="12.75">
      <c r="Q601" s="213">
        <f t="shared" si="84"/>
        <v>1</v>
      </c>
      <c r="R601" s="213">
        <f t="shared" si="85"/>
        <v>1</v>
      </c>
    </row>
    <row r="602" spans="17:18" ht="12.75">
      <c r="Q602" s="213">
        <f t="shared" si="84"/>
        <v>1</v>
      </c>
      <c r="R602" s="213">
        <f t="shared" si="85"/>
        <v>1</v>
      </c>
    </row>
    <row r="603" spans="17:18" ht="12.75">
      <c r="Q603" s="213">
        <f t="shared" si="84"/>
        <v>1</v>
      </c>
      <c r="R603" s="213">
        <f t="shared" si="85"/>
        <v>1</v>
      </c>
    </row>
    <row r="604" spans="17:18" ht="12.75">
      <c r="Q604" s="213">
        <f t="shared" si="84"/>
        <v>1</v>
      </c>
      <c r="R604" s="213">
        <f t="shared" si="85"/>
        <v>1</v>
      </c>
    </row>
    <row r="605" spans="17:18" ht="12.75">
      <c r="Q605" s="213">
        <f t="shared" si="84"/>
        <v>1</v>
      </c>
      <c r="R605" s="213">
        <f t="shared" si="85"/>
        <v>1</v>
      </c>
    </row>
    <row r="606" spans="17:18" ht="12.75">
      <c r="Q606" s="213">
        <f t="shared" si="84"/>
        <v>1</v>
      </c>
      <c r="R606" s="213">
        <f t="shared" si="85"/>
        <v>1</v>
      </c>
    </row>
    <row r="607" spans="17:18" ht="12.75">
      <c r="Q607" s="213">
        <f t="shared" si="84"/>
        <v>1</v>
      </c>
      <c r="R607" s="213">
        <f t="shared" si="85"/>
        <v>1</v>
      </c>
    </row>
    <row r="608" spans="17:18" ht="12.75">
      <c r="Q608" s="213">
        <f t="shared" si="84"/>
        <v>1</v>
      </c>
      <c r="R608" s="213">
        <f t="shared" si="85"/>
        <v>1</v>
      </c>
    </row>
    <row r="609" spans="17:18" ht="12.75">
      <c r="Q609" s="213">
        <f t="shared" si="84"/>
        <v>1</v>
      </c>
      <c r="R609" s="213">
        <f t="shared" si="85"/>
        <v>1</v>
      </c>
    </row>
    <row r="610" spans="17:18" ht="12.75">
      <c r="Q610" s="213">
        <f t="shared" si="84"/>
        <v>1</v>
      </c>
      <c r="R610" s="213">
        <f t="shared" si="85"/>
        <v>1</v>
      </c>
    </row>
    <row r="611" spans="17:18" ht="12.75">
      <c r="Q611" s="213">
        <f t="shared" si="84"/>
        <v>1</v>
      </c>
      <c r="R611" s="213">
        <f t="shared" si="85"/>
        <v>1</v>
      </c>
    </row>
    <row r="612" spans="17:18" ht="12.75">
      <c r="Q612" s="213">
        <f t="shared" si="84"/>
        <v>1</v>
      </c>
      <c r="R612" s="213">
        <f t="shared" si="85"/>
        <v>1</v>
      </c>
    </row>
    <row r="613" spans="17:18" ht="12.75">
      <c r="Q613" s="213">
        <f t="shared" si="84"/>
        <v>1</v>
      </c>
      <c r="R613" s="213">
        <f t="shared" si="85"/>
        <v>1</v>
      </c>
    </row>
    <row r="614" spans="17:18" ht="12.75">
      <c r="Q614" s="213">
        <f t="shared" si="84"/>
        <v>1</v>
      </c>
      <c r="R614" s="213">
        <f t="shared" si="85"/>
        <v>1</v>
      </c>
    </row>
    <row r="615" spans="17:18" ht="12.75">
      <c r="Q615" s="213">
        <f t="shared" si="84"/>
        <v>1</v>
      </c>
      <c r="R615" s="213">
        <f t="shared" si="85"/>
        <v>1</v>
      </c>
    </row>
    <row r="616" spans="17:18" ht="12.75">
      <c r="Q616" s="213">
        <f t="shared" si="84"/>
        <v>1</v>
      </c>
      <c r="R616" s="213">
        <f t="shared" si="85"/>
        <v>1</v>
      </c>
    </row>
    <row r="617" spans="17:18" ht="12.75">
      <c r="Q617" s="213">
        <f t="shared" si="84"/>
        <v>1</v>
      </c>
      <c r="R617" s="213">
        <f t="shared" si="85"/>
        <v>1</v>
      </c>
    </row>
    <row r="618" spans="17:18" ht="12.75">
      <c r="Q618" s="213">
        <f t="shared" si="84"/>
        <v>1</v>
      </c>
      <c r="R618" s="213">
        <f t="shared" si="85"/>
        <v>1</v>
      </c>
    </row>
    <row r="619" spans="17:18" ht="12.75">
      <c r="Q619" s="213">
        <f t="shared" si="84"/>
        <v>1</v>
      </c>
      <c r="R619" s="213">
        <f t="shared" si="85"/>
        <v>1</v>
      </c>
    </row>
    <row r="620" spans="17:18" ht="12.75">
      <c r="Q620" s="213">
        <f t="shared" si="84"/>
        <v>1</v>
      </c>
      <c r="R620" s="213">
        <f t="shared" si="85"/>
        <v>1</v>
      </c>
    </row>
    <row r="621" spans="17:18" ht="12.75">
      <c r="Q621" s="213">
        <f t="shared" si="84"/>
        <v>1</v>
      </c>
      <c r="R621" s="213">
        <f t="shared" si="85"/>
        <v>1</v>
      </c>
    </row>
    <row r="622" spans="17:18" ht="12.75">
      <c r="Q622" s="213">
        <f t="shared" si="84"/>
        <v>1</v>
      </c>
      <c r="R622" s="213">
        <f t="shared" si="85"/>
        <v>1</v>
      </c>
    </row>
    <row r="623" spans="17:18" ht="12.75">
      <c r="Q623" s="213">
        <f t="shared" si="84"/>
        <v>1</v>
      </c>
      <c r="R623" s="213">
        <f t="shared" si="85"/>
        <v>1</v>
      </c>
    </row>
    <row r="624" spans="17:18" ht="12.75">
      <c r="Q624" s="213">
        <f t="shared" si="84"/>
        <v>1</v>
      </c>
      <c r="R624" s="213">
        <f t="shared" si="85"/>
        <v>1</v>
      </c>
    </row>
    <row r="625" spans="17:18" ht="12.75">
      <c r="Q625" s="213">
        <f t="shared" si="84"/>
        <v>1</v>
      </c>
      <c r="R625" s="213">
        <f t="shared" si="85"/>
        <v>1</v>
      </c>
    </row>
    <row r="626" spans="17:18" ht="12.75">
      <c r="Q626" s="213">
        <f t="shared" si="84"/>
        <v>1</v>
      </c>
      <c r="R626" s="213">
        <f t="shared" si="85"/>
        <v>1</v>
      </c>
    </row>
    <row r="627" spans="17:18" ht="12.75">
      <c r="Q627" s="213">
        <f t="shared" si="84"/>
        <v>1</v>
      </c>
      <c r="R627" s="213">
        <f t="shared" si="85"/>
        <v>1</v>
      </c>
    </row>
    <row r="628" spans="17:18" ht="12.75">
      <c r="Q628" s="213">
        <f t="shared" si="84"/>
        <v>1</v>
      </c>
      <c r="R628" s="213">
        <f t="shared" si="85"/>
        <v>1</v>
      </c>
    </row>
    <row r="629" spans="17:18" ht="12.75">
      <c r="Q629" s="213">
        <f t="shared" si="84"/>
        <v>1</v>
      </c>
      <c r="R629" s="213">
        <f t="shared" si="85"/>
        <v>1</v>
      </c>
    </row>
    <row r="630" spans="17:18" ht="12.75">
      <c r="Q630" s="213">
        <f t="shared" si="84"/>
        <v>1</v>
      </c>
      <c r="R630" s="213">
        <f t="shared" si="85"/>
        <v>1</v>
      </c>
    </row>
    <row r="631" spans="17:18" ht="12.75">
      <c r="Q631" s="213">
        <f t="shared" si="84"/>
        <v>1</v>
      </c>
      <c r="R631" s="213">
        <f t="shared" si="85"/>
        <v>1</v>
      </c>
    </row>
    <row r="632" spans="17:18" ht="12.75">
      <c r="Q632" s="213">
        <f t="shared" si="84"/>
        <v>1</v>
      </c>
      <c r="R632" s="213">
        <f t="shared" si="85"/>
        <v>1</v>
      </c>
    </row>
    <row r="633" spans="17:18" ht="12.75">
      <c r="Q633" s="213">
        <f t="shared" si="84"/>
        <v>1</v>
      </c>
      <c r="R633" s="213">
        <f t="shared" si="85"/>
        <v>1</v>
      </c>
    </row>
    <row r="634" spans="17:18" ht="12.75">
      <c r="Q634" s="213">
        <f t="shared" si="84"/>
        <v>1</v>
      </c>
      <c r="R634" s="213">
        <f t="shared" si="85"/>
        <v>1</v>
      </c>
    </row>
    <row r="635" spans="17:18" ht="12.75">
      <c r="Q635" s="213">
        <f t="shared" si="84"/>
        <v>1</v>
      </c>
      <c r="R635" s="213">
        <f t="shared" si="85"/>
        <v>1</v>
      </c>
    </row>
    <row r="636" spans="17:18" ht="12.75">
      <c r="Q636" s="213">
        <f t="shared" si="84"/>
        <v>1</v>
      </c>
      <c r="R636" s="213">
        <f t="shared" si="85"/>
        <v>1</v>
      </c>
    </row>
    <row r="637" spans="17:18" ht="12.75">
      <c r="Q637" s="213">
        <f t="shared" si="84"/>
        <v>1</v>
      </c>
      <c r="R637" s="213">
        <f t="shared" si="85"/>
        <v>1</v>
      </c>
    </row>
    <row r="638" spans="17:18" ht="12.75">
      <c r="Q638" s="213">
        <f t="shared" si="84"/>
        <v>1</v>
      </c>
      <c r="R638" s="213">
        <f t="shared" si="85"/>
        <v>1</v>
      </c>
    </row>
    <row r="639" spans="17:18" ht="12.75">
      <c r="Q639" s="213">
        <f t="shared" si="84"/>
        <v>1</v>
      </c>
      <c r="R639" s="213">
        <f t="shared" si="85"/>
        <v>1</v>
      </c>
    </row>
    <row r="640" spans="17:18" ht="12.75">
      <c r="Q640" s="213">
        <f t="shared" si="84"/>
        <v>1</v>
      </c>
      <c r="R640" s="213">
        <f t="shared" si="85"/>
        <v>1</v>
      </c>
    </row>
    <row r="641" spans="17:18" ht="12.75">
      <c r="Q641" s="213">
        <f t="shared" si="84"/>
        <v>1</v>
      </c>
      <c r="R641" s="213">
        <f t="shared" si="85"/>
        <v>1</v>
      </c>
    </row>
    <row r="642" spans="17:18" ht="12.75">
      <c r="Q642" s="213">
        <f t="shared" si="84"/>
        <v>1</v>
      </c>
      <c r="R642" s="213">
        <f t="shared" si="85"/>
        <v>1</v>
      </c>
    </row>
    <row r="643" spans="17:18" ht="12.75">
      <c r="Q643" s="213">
        <f t="shared" si="84"/>
        <v>1</v>
      </c>
      <c r="R643" s="213">
        <f t="shared" si="85"/>
        <v>1</v>
      </c>
    </row>
    <row r="644" spans="17:18" ht="12.75">
      <c r="Q644" s="213">
        <f t="shared" si="84"/>
        <v>1</v>
      </c>
      <c r="R644" s="213">
        <f t="shared" si="85"/>
        <v>1</v>
      </c>
    </row>
    <row r="645" spans="17:18" ht="12.75">
      <c r="Q645" s="213">
        <f t="shared" si="84"/>
        <v>1</v>
      </c>
      <c r="R645" s="213">
        <f t="shared" si="85"/>
        <v>1</v>
      </c>
    </row>
    <row r="646" spans="17:18" ht="12.75">
      <c r="Q646" s="213">
        <f t="shared" si="84"/>
        <v>1</v>
      </c>
      <c r="R646" s="213">
        <f t="shared" si="85"/>
        <v>1</v>
      </c>
    </row>
    <row r="647" spans="17:18" ht="12.75">
      <c r="Q647" s="213">
        <f t="shared" si="84"/>
        <v>1</v>
      </c>
      <c r="R647" s="213">
        <f t="shared" si="85"/>
        <v>1</v>
      </c>
    </row>
    <row r="648" spans="17:18" ht="12.75">
      <c r="Q648" s="213">
        <f t="shared" si="84"/>
        <v>1</v>
      </c>
      <c r="R648" s="213">
        <f t="shared" si="85"/>
        <v>1</v>
      </c>
    </row>
    <row r="649" spans="17:18" ht="12.75">
      <c r="Q649" s="213">
        <f t="shared" si="84"/>
        <v>1</v>
      </c>
      <c r="R649" s="213">
        <f t="shared" si="85"/>
        <v>1</v>
      </c>
    </row>
    <row r="650" spans="17:18" ht="12.75">
      <c r="Q650" s="213">
        <f t="shared" si="84"/>
        <v>1</v>
      </c>
      <c r="R650" s="213">
        <f t="shared" si="85"/>
        <v>1</v>
      </c>
    </row>
    <row r="651" spans="17:18" ht="12.75">
      <c r="Q651" s="213">
        <f t="shared" si="84"/>
        <v>1</v>
      </c>
      <c r="R651" s="213">
        <f t="shared" si="85"/>
        <v>1</v>
      </c>
    </row>
    <row r="652" spans="17:18" ht="12.75">
      <c r="Q652" s="213">
        <f t="shared" si="84"/>
        <v>1</v>
      </c>
      <c r="R652" s="213">
        <f t="shared" si="85"/>
        <v>1</v>
      </c>
    </row>
    <row r="653" spans="17:18" ht="12.75">
      <c r="Q653" s="213">
        <f t="shared" si="84"/>
        <v>1</v>
      </c>
      <c r="R653" s="213">
        <f t="shared" si="85"/>
        <v>1</v>
      </c>
    </row>
    <row r="654" spans="17:18" ht="12.75">
      <c r="Q654" s="213">
        <f t="shared" si="84"/>
        <v>1</v>
      </c>
      <c r="R654" s="213">
        <f t="shared" si="85"/>
        <v>1</v>
      </c>
    </row>
    <row r="655" spans="17:18" ht="12.75">
      <c r="Q655" s="213">
        <f t="shared" si="84"/>
        <v>1</v>
      </c>
      <c r="R655" s="213">
        <f t="shared" si="85"/>
        <v>1</v>
      </c>
    </row>
    <row r="656" spans="17:18" ht="12.75">
      <c r="Q656" s="213">
        <f t="shared" si="84"/>
        <v>1</v>
      </c>
      <c r="R656" s="213">
        <f t="shared" si="85"/>
        <v>1</v>
      </c>
    </row>
    <row r="657" spans="17:18" ht="12.75">
      <c r="Q657" s="213">
        <f t="shared" si="84"/>
        <v>1</v>
      </c>
      <c r="R657" s="213">
        <f t="shared" si="85"/>
        <v>1</v>
      </c>
    </row>
    <row r="658" spans="17:18" ht="12.75">
      <c r="Q658" s="213">
        <f t="shared" si="84"/>
        <v>1</v>
      </c>
      <c r="R658" s="213">
        <f t="shared" si="85"/>
        <v>1</v>
      </c>
    </row>
    <row r="659" spans="17:18" ht="12.75">
      <c r="Q659" s="213">
        <f t="shared" si="84"/>
        <v>1</v>
      </c>
      <c r="R659" s="213">
        <f t="shared" si="85"/>
        <v>1</v>
      </c>
    </row>
    <row r="660" spans="17:18" ht="12.75">
      <c r="Q660" s="213">
        <f aca="true" t="shared" si="86" ref="Q660:Q723">IF(D660="H",0.5,IF(D660="L",3,1))</f>
        <v>1</v>
      </c>
      <c r="R660" s="213">
        <f aca="true" t="shared" si="87" ref="R660:R723">IF(D660="H",3,IF(D660="L",0.5,1))</f>
        <v>1</v>
      </c>
    </row>
    <row r="661" spans="17:18" ht="12.75">
      <c r="Q661" s="213">
        <f t="shared" si="86"/>
        <v>1</v>
      </c>
      <c r="R661" s="213">
        <f t="shared" si="87"/>
        <v>1</v>
      </c>
    </row>
    <row r="662" spans="17:18" ht="12.75">
      <c r="Q662" s="213">
        <f t="shared" si="86"/>
        <v>1</v>
      </c>
      <c r="R662" s="213">
        <f t="shared" si="87"/>
        <v>1</v>
      </c>
    </row>
    <row r="663" spans="17:18" ht="12.75">
      <c r="Q663" s="213">
        <f t="shared" si="86"/>
        <v>1</v>
      </c>
      <c r="R663" s="213">
        <f t="shared" si="87"/>
        <v>1</v>
      </c>
    </row>
    <row r="664" spans="17:18" ht="12.75">
      <c r="Q664" s="213">
        <f t="shared" si="86"/>
        <v>1</v>
      </c>
      <c r="R664" s="213">
        <f t="shared" si="87"/>
        <v>1</v>
      </c>
    </row>
    <row r="665" spans="17:18" ht="12.75">
      <c r="Q665" s="213">
        <f t="shared" si="86"/>
        <v>1</v>
      </c>
      <c r="R665" s="213">
        <f t="shared" si="87"/>
        <v>1</v>
      </c>
    </row>
    <row r="666" spans="17:18" ht="12.75">
      <c r="Q666" s="213">
        <f t="shared" si="86"/>
        <v>1</v>
      </c>
      <c r="R666" s="213">
        <f t="shared" si="87"/>
        <v>1</v>
      </c>
    </row>
    <row r="667" spans="17:18" ht="12.75">
      <c r="Q667" s="213">
        <f t="shared" si="86"/>
        <v>1</v>
      </c>
      <c r="R667" s="213">
        <f t="shared" si="87"/>
        <v>1</v>
      </c>
    </row>
    <row r="668" spans="17:18" ht="12.75">
      <c r="Q668" s="213">
        <f t="shared" si="86"/>
        <v>1</v>
      </c>
      <c r="R668" s="213">
        <f t="shared" si="87"/>
        <v>1</v>
      </c>
    </row>
    <row r="669" spans="17:18" ht="12.75">
      <c r="Q669" s="213">
        <f t="shared" si="86"/>
        <v>1</v>
      </c>
      <c r="R669" s="213">
        <f t="shared" si="87"/>
        <v>1</v>
      </c>
    </row>
    <row r="670" spans="17:18" ht="12.75">
      <c r="Q670" s="213">
        <f t="shared" si="86"/>
        <v>1</v>
      </c>
      <c r="R670" s="213">
        <f t="shared" si="87"/>
        <v>1</v>
      </c>
    </row>
    <row r="671" spans="17:18" ht="12.75">
      <c r="Q671" s="213">
        <f t="shared" si="86"/>
        <v>1</v>
      </c>
      <c r="R671" s="213">
        <f t="shared" si="87"/>
        <v>1</v>
      </c>
    </row>
    <row r="672" spans="17:18" ht="12.75">
      <c r="Q672" s="213">
        <f t="shared" si="86"/>
        <v>1</v>
      </c>
      <c r="R672" s="213">
        <f t="shared" si="87"/>
        <v>1</v>
      </c>
    </row>
    <row r="673" spans="17:18" ht="12.75">
      <c r="Q673" s="213">
        <f t="shared" si="86"/>
        <v>1</v>
      </c>
      <c r="R673" s="213">
        <f t="shared" si="87"/>
        <v>1</v>
      </c>
    </row>
    <row r="674" spans="17:18" ht="12.75">
      <c r="Q674" s="213">
        <f t="shared" si="86"/>
        <v>1</v>
      </c>
      <c r="R674" s="213">
        <f t="shared" si="87"/>
        <v>1</v>
      </c>
    </row>
    <row r="675" spans="17:18" ht="12.75">
      <c r="Q675" s="213">
        <f t="shared" si="86"/>
        <v>1</v>
      </c>
      <c r="R675" s="213">
        <f t="shared" si="87"/>
        <v>1</v>
      </c>
    </row>
    <row r="676" spans="17:18" ht="12.75">
      <c r="Q676" s="213">
        <f t="shared" si="86"/>
        <v>1</v>
      </c>
      <c r="R676" s="213">
        <f t="shared" si="87"/>
        <v>1</v>
      </c>
    </row>
    <row r="677" spans="17:18" ht="12.75">
      <c r="Q677" s="213">
        <f t="shared" si="86"/>
        <v>1</v>
      </c>
      <c r="R677" s="213">
        <f t="shared" si="87"/>
        <v>1</v>
      </c>
    </row>
    <row r="678" spans="17:18" ht="12.75">
      <c r="Q678" s="213">
        <f t="shared" si="86"/>
        <v>1</v>
      </c>
      <c r="R678" s="213">
        <f t="shared" si="87"/>
        <v>1</v>
      </c>
    </row>
    <row r="679" spans="17:18" ht="12.75">
      <c r="Q679" s="213">
        <f t="shared" si="86"/>
        <v>1</v>
      </c>
      <c r="R679" s="213">
        <f t="shared" si="87"/>
        <v>1</v>
      </c>
    </row>
    <row r="680" spans="17:18" ht="12.75">
      <c r="Q680" s="213">
        <f t="shared" si="86"/>
        <v>1</v>
      </c>
      <c r="R680" s="213">
        <f t="shared" si="87"/>
        <v>1</v>
      </c>
    </row>
    <row r="681" spans="17:18" ht="12.75">
      <c r="Q681" s="213">
        <f t="shared" si="86"/>
        <v>1</v>
      </c>
      <c r="R681" s="213">
        <f t="shared" si="87"/>
        <v>1</v>
      </c>
    </row>
    <row r="682" spans="17:18" ht="12.75">
      <c r="Q682" s="213">
        <f t="shared" si="86"/>
        <v>1</v>
      </c>
      <c r="R682" s="213">
        <f t="shared" si="87"/>
        <v>1</v>
      </c>
    </row>
    <row r="683" spans="17:18" ht="12.75">
      <c r="Q683" s="213">
        <f t="shared" si="86"/>
        <v>1</v>
      </c>
      <c r="R683" s="213">
        <f t="shared" si="87"/>
        <v>1</v>
      </c>
    </row>
    <row r="684" spans="17:18" ht="12.75">
      <c r="Q684" s="213">
        <f t="shared" si="86"/>
        <v>1</v>
      </c>
      <c r="R684" s="213">
        <f t="shared" si="87"/>
        <v>1</v>
      </c>
    </row>
    <row r="685" spans="17:18" ht="12.75">
      <c r="Q685" s="213">
        <f t="shared" si="86"/>
        <v>1</v>
      </c>
      <c r="R685" s="213">
        <f t="shared" si="87"/>
        <v>1</v>
      </c>
    </row>
    <row r="686" spans="17:18" ht="12.75">
      <c r="Q686" s="213">
        <f t="shared" si="86"/>
        <v>1</v>
      </c>
      <c r="R686" s="213">
        <f t="shared" si="87"/>
        <v>1</v>
      </c>
    </row>
    <row r="687" spans="17:18" ht="12.75">
      <c r="Q687" s="213">
        <f t="shared" si="86"/>
        <v>1</v>
      </c>
      <c r="R687" s="213">
        <f t="shared" si="87"/>
        <v>1</v>
      </c>
    </row>
    <row r="688" spans="17:18" ht="12.75">
      <c r="Q688" s="213">
        <f t="shared" si="86"/>
        <v>1</v>
      </c>
      <c r="R688" s="213">
        <f t="shared" si="87"/>
        <v>1</v>
      </c>
    </row>
    <row r="689" spans="17:18" ht="12.75">
      <c r="Q689" s="213">
        <f t="shared" si="86"/>
        <v>1</v>
      </c>
      <c r="R689" s="213">
        <f t="shared" si="87"/>
        <v>1</v>
      </c>
    </row>
    <row r="690" spans="17:18" ht="12.75">
      <c r="Q690" s="213">
        <f t="shared" si="86"/>
        <v>1</v>
      </c>
      <c r="R690" s="213">
        <f t="shared" si="87"/>
        <v>1</v>
      </c>
    </row>
    <row r="691" spans="17:18" ht="12.75">
      <c r="Q691" s="213">
        <f t="shared" si="86"/>
        <v>1</v>
      </c>
      <c r="R691" s="213">
        <f t="shared" si="87"/>
        <v>1</v>
      </c>
    </row>
    <row r="692" spans="17:18" ht="12.75">
      <c r="Q692" s="213">
        <f t="shared" si="86"/>
        <v>1</v>
      </c>
      <c r="R692" s="213">
        <f t="shared" si="87"/>
        <v>1</v>
      </c>
    </row>
    <row r="693" spans="17:18" ht="12.75">
      <c r="Q693" s="213">
        <f t="shared" si="86"/>
        <v>1</v>
      </c>
      <c r="R693" s="213">
        <f t="shared" si="87"/>
        <v>1</v>
      </c>
    </row>
    <row r="694" spans="17:18" ht="12.75">
      <c r="Q694" s="213">
        <f t="shared" si="86"/>
        <v>1</v>
      </c>
      <c r="R694" s="213">
        <f t="shared" si="87"/>
        <v>1</v>
      </c>
    </row>
    <row r="695" spans="17:18" ht="12.75">
      <c r="Q695" s="213">
        <f t="shared" si="86"/>
        <v>1</v>
      </c>
      <c r="R695" s="213">
        <f t="shared" si="87"/>
        <v>1</v>
      </c>
    </row>
    <row r="696" spans="17:18" ht="12.75">
      <c r="Q696" s="213">
        <f t="shared" si="86"/>
        <v>1</v>
      </c>
      <c r="R696" s="213">
        <f t="shared" si="87"/>
        <v>1</v>
      </c>
    </row>
    <row r="697" spans="17:18" ht="12.75">
      <c r="Q697" s="213">
        <f t="shared" si="86"/>
        <v>1</v>
      </c>
      <c r="R697" s="213">
        <f t="shared" si="87"/>
        <v>1</v>
      </c>
    </row>
    <row r="698" spans="17:18" ht="12.75">
      <c r="Q698" s="213">
        <f t="shared" si="86"/>
        <v>1</v>
      </c>
      <c r="R698" s="213">
        <f t="shared" si="87"/>
        <v>1</v>
      </c>
    </row>
    <row r="699" spans="17:18" ht="12.75">
      <c r="Q699" s="213">
        <f t="shared" si="86"/>
        <v>1</v>
      </c>
      <c r="R699" s="213">
        <f t="shared" si="87"/>
        <v>1</v>
      </c>
    </row>
    <row r="700" spans="17:18" ht="12.75">
      <c r="Q700" s="213">
        <f t="shared" si="86"/>
        <v>1</v>
      </c>
      <c r="R700" s="213">
        <f t="shared" si="87"/>
        <v>1</v>
      </c>
    </row>
    <row r="701" spans="17:18" ht="12.75">
      <c r="Q701" s="213">
        <f t="shared" si="86"/>
        <v>1</v>
      </c>
      <c r="R701" s="213">
        <f t="shared" si="87"/>
        <v>1</v>
      </c>
    </row>
    <row r="702" spans="17:18" ht="12.75">
      <c r="Q702" s="213">
        <f t="shared" si="86"/>
        <v>1</v>
      </c>
      <c r="R702" s="213">
        <f t="shared" si="87"/>
        <v>1</v>
      </c>
    </row>
    <row r="703" spans="17:18" ht="12.75">
      <c r="Q703" s="213">
        <f t="shared" si="86"/>
        <v>1</v>
      </c>
      <c r="R703" s="213">
        <f t="shared" si="87"/>
        <v>1</v>
      </c>
    </row>
    <row r="704" spans="17:18" ht="12.75">
      <c r="Q704" s="213">
        <f t="shared" si="86"/>
        <v>1</v>
      </c>
      <c r="R704" s="213">
        <f t="shared" si="87"/>
        <v>1</v>
      </c>
    </row>
    <row r="705" spans="17:18" ht="12.75">
      <c r="Q705" s="213">
        <f t="shared" si="86"/>
        <v>1</v>
      </c>
      <c r="R705" s="213">
        <f t="shared" si="87"/>
        <v>1</v>
      </c>
    </row>
    <row r="706" spans="17:18" ht="12.75">
      <c r="Q706" s="213">
        <f t="shared" si="86"/>
        <v>1</v>
      </c>
      <c r="R706" s="213">
        <f t="shared" si="87"/>
        <v>1</v>
      </c>
    </row>
    <row r="707" spans="17:18" ht="12.75">
      <c r="Q707" s="213">
        <f t="shared" si="86"/>
        <v>1</v>
      </c>
      <c r="R707" s="213">
        <f t="shared" si="87"/>
        <v>1</v>
      </c>
    </row>
    <row r="708" spans="17:18" ht="12.75">
      <c r="Q708" s="213">
        <f t="shared" si="86"/>
        <v>1</v>
      </c>
      <c r="R708" s="213">
        <f t="shared" si="87"/>
        <v>1</v>
      </c>
    </row>
    <row r="709" spans="17:18" ht="12.75">
      <c r="Q709" s="213">
        <f t="shared" si="86"/>
        <v>1</v>
      </c>
      <c r="R709" s="213">
        <f t="shared" si="87"/>
        <v>1</v>
      </c>
    </row>
    <row r="710" spans="17:18" ht="12.75">
      <c r="Q710" s="213">
        <f t="shared" si="86"/>
        <v>1</v>
      </c>
      <c r="R710" s="213">
        <f t="shared" si="87"/>
        <v>1</v>
      </c>
    </row>
    <row r="711" spans="17:18" ht="12.75">
      <c r="Q711" s="213">
        <f t="shared" si="86"/>
        <v>1</v>
      </c>
      <c r="R711" s="213">
        <f t="shared" si="87"/>
        <v>1</v>
      </c>
    </row>
    <row r="712" spans="17:18" ht="12.75">
      <c r="Q712" s="213">
        <f t="shared" si="86"/>
        <v>1</v>
      </c>
      <c r="R712" s="213">
        <f t="shared" si="87"/>
        <v>1</v>
      </c>
    </row>
    <row r="713" spans="17:18" ht="12.75">
      <c r="Q713" s="213">
        <f t="shared" si="86"/>
        <v>1</v>
      </c>
      <c r="R713" s="213">
        <f t="shared" si="87"/>
        <v>1</v>
      </c>
    </row>
    <row r="714" spans="17:18" ht="12.75">
      <c r="Q714" s="213">
        <f t="shared" si="86"/>
        <v>1</v>
      </c>
      <c r="R714" s="213">
        <f t="shared" si="87"/>
        <v>1</v>
      </c>
    </row>
    <row r="715" spans="17:18" ht="12.75">
      <c r="Q715" s="213">
        <f t="shared" si="86"/>
        <v>1</v>
      </c>
      <c r="R715" s="213">
        <f t="shared" si="87"/>
        <v>1</v>
      </c>
    </row>
    <row r="716" spans="17:18" ht="12.75">
      <c r="Q716" s="213">
        <f t="shared" si="86"/>
        <v>1</v>
      </c>
      <c r="R716" s="213">
        <f t="shared" si="87"/>
        <v>1</v>
      </c>
    </row>
    <row r="717" spans="17:18" ht="12.75">
      <c r="Q717" s="213">
        <f t="shared" si="86"/>
        <v>1</v>
      </c>
      <c r="R717" s="213">
        <f t="shared" si="87"/>
        <v>1</v>
      </c>
    </row>
    <row r="718" spans="17:18" ht="12.75">
      <c r="Q718" s="213">
        <f t="shared" si="86"/>
        <v>1</v>
      </c>
      <c r="R718" s="213">
        <f t="shared" si="87"/>
        <v>1</v>
      </c>
    </row>
    <row r="719" spans="17:18" ht="12.75">
      <c r="Q719" s="213">
        <f t="shared" si="86"/>
        <v>1</v>
      </c>
      <c r="R719" s="213">
        <f t="shared" si="87"/>
        <v>1</v>
      </c>
    </row>
    <row r="720" spans="17:18" ht="12.75">
      <c r="Q720" s="213">
        <f t="shared" si="86"/>
        <v>1</v>
      </c>
      <c r="R720" s="213">
        <f t="shared" si="87"/>
        <v>1</v>
      </c>
    </row>
    <row r="721" spans="17:18" ht="12.75">
      <c r="Q721" s="213">
        <f t="shared" si="86"/>
        <v>1</v>
      </c>
      <c r="R721" s="213">
        <f t="shared" si="87"/>
        <v>1</v>
      </c>
    </row>
    <row r="722" spans="17:18" ht="12.75">
      <c r="Q722" s="213">
        <f t="shared" si="86"/>
        <v>1</v>
      </c>
      <c r="R722" s="213">
        <f t="shared" si="87"/>
        <v>1</v>
      </c>
    </row>
    <row r="723" spans="17:18" ht="12.75">
      <c r="Q723" s="213">
        <f t="shared" si="86"/>
        <v>1</v>
      </c>
      <c r="R723" s="213">
        <f t="shared" si="87"/>
        <v>1</v>
      </c>
    </row>
    <row r="724" spans="17:18" ht="12.75">
      <c r="Q724" s="213">
        <f aca="true" t="shared" si="88" ref="Q724:Q787">IF(D724="H",0.5,IF(D724="L",3,1))</f>
        <v>1</v>
      </c>
      <c r="R724" s="213">
        <f aca="true" t="shared" si="89" ref="R724:R787">IF(D724="H",3,IF(D724="L",0.5,1))</f>
        <v>1</v>
      </c>
    </row>
    <row r="725" spans="17:18" ht="12.75">
      <c r="Q725" s="213">
        <f t="shared" si="88"/>
        <v>1</v>
      </c>
      <c r="R725" s="213">
        <f t="shared" si="89"/>
        <v>1</v>
      </c>
    </row>
    <row r="726" spans="17:18" ht="12.75">
      <c r="Q726" s="213">
        <f t="shared" si="88"/>
        <v>1</v>
      </c>
      <c r="R726" s="213">
        <f t="shared" si="89"/>
        <v>1</v>
      </c>
    </row>
    <row r="727" spans="17:18" ht="12.75">
      <c r="Q727" s="213">
        <f t="shared" si="88"/>
        <v>1</v>
      </c>
      <c r="R727" s="213">
        <f t="shared" si="89"/>
        <v>1</v>
      </c>
    </row>
    <row r="728" spans="17:18" ht="12.75">
      <c r="Q728" s="213">
        <f t="shared" si="88"/>
        <v>1</v>
      </c>
      <c r="R728" s="213">
        <f t="shared" si="89"/>
        <v>1</v>
      </c>
    </row>
    <row r="729" spans="17:18" ht="12.75">
      <c r="Q729" s="213">
        <f t="shared" si="88"/>
        <v>1</v>
      </c>
      <c r="R729" s="213">
        <f t="shared" si="89"/>
        <v>1</v>
      </c>
    </row>
    <row r="730" spans="17:18" ht="12.75">
      <c r="Q730" s="213">
        <f t="shared" si="88"/>
        <v>1</v>
      </c>
      <c r="R730" s="213">
        <f t="shared" si="89"/>
        <v>1</v>
      </c>
    </row>
    <row r="731" spans="17:18" ht="12.75">
      <c r="Q731" s="213">
        <f t="shared" si="88"/>
        <v>1</v>
      </c>
      <c r="R731" s="213">
        <f t="shared" si="89"/>
        <v>1</v>
      </c>
    </row>
    <row r="732" spans="17:18" ht="12.75">
      <c r="Q732" s="213">
        <f t="shared" si="88"/>
        <v>1</v>
      </c>
      <c r="R732" s="213">
        <f t="shared" si="89"/>
        <v>1</v>
      </c>
    </row>
    <row r="733" spans="17:18" ht="12.75">
      <c r="Q733" s="213">
        <f t="shared" si="88"/>
        <v>1</v>
      </c>
      <c r="R733" s="213">
        <f t="shared" si="89"/>
        <v>1</v>
      </c>
    </row>
    <row r="734" spans="17:18" ht="12.75">
      <c r="Q734" s="213">
        <f t="shared" si="88"/>
        <v>1</v>
      </c>
      <c r="R734" s="213">
        <f t="shared" si="89"/>
        <v>1</v>
      </c>
    </row>
    <row r="735" spans="17:18" ht="12.75">
      <c r="Q735" s="213">
        <f t="shared" si="88"/>
        <v>1</v>
      </c>
      <c r="R735" s="213">
        <f t="shared" si="89"/>
        <v>1</v>
      </c>
    </row>
    <row r="736" spans="17:18" ht="12.75">
      <c r="Q736" s="213">
        <f t="shared" si="88"/>
        <v>1</v>
      </c>
      <c r="R736" s="213">
        <f t="shared" si="89"/>
        <v>1</v>
      </c>
    </row>
    <row r="737" spans="17:18" ht="12.75">
      <c r="Q737" s="213">
        <f t="shared" si="88"/>
        <v>1</v>
      </c>
      <c r="R737" s="213">
        <f t="shared" si="89"/>
        <v>1</v>
      </c>
    </row>
    <row r="738" spans="17:18" ht="12.75">
      <c r="Q738" s="213">
        <f t="shared" si="88"/>
        <v>1</v>
      </c>
      <c r="R738" s="213">
        <f t="shared" si="89"/>
        <v>1</v>
      </c>
    </row>
    <row r="739" spans="17:18" ht="12.75">
      <c r="Q739" s="213">
        <f t="shared" si="88"/>
        <v>1</v>
      </c>
      <c r="R739" s="213">
        <f t="shared" si="89"/>
        <v>1</v>
      </c>
    </row>
    <row r="740" spans="17:18" ht="12.75">
      <c r="Q740" s="213">
        <f t="shared" si="88"/>
        <v>1</v>
      </c>
      <c r="R740" s="213">
        <f t="shared" si="89"/>
        <v>1</v>
      </c>
    </row>
    <row r="741" spans="17:18" ht="12.75">
      <c r="Q741" s="213">
        <f t="shared" si="88"/>
        <v>1</v>
      </c>
      <c r="R741" s="213">
        <f t="shared" si="89"/>
        <v>1</v>
      </c>
    </row>
    <row r="742" spans="17:18" ht="12.75">
      <c r="Q742" s="213">
        <f t="shared" si="88"/>
        <v>1</v>
      </c>
      <c r="R742" s="213">
        <f t="shared" si="89"/>
        <v>1</v>
      </c>
    </row>
    <row r="743" spans="17:18" ht="12.75">
      <c r="Q743" s="213">
        <f t="shared" si="88"/>
        <v>1</v>
      </c>
      <c r="R743" s="213">
        <f t="shared" si="89"/>
        <v>1</v>
      </c>
    </row>
    <row r="744" spans="17:18" ht="12.75">
      <c r="Q744" s="213">
        <f t="shared" si="88"/>
        <v>1</v>
      </c>
      <c r="R744" s="213">
        <f t="shared" si="89"/>
        <v>1</v>
      </c>
    </row>
    <row r="745" spans="17:18" ht="12.75">
      <c r="Q745" s="213">
        <f t="shared" si="88"/>
        <v>1</v>
      </c>
      <c r="R745" s="213">
        <f t="shared" si="89"/>
        <v>1</v>
      </c>
    </row>
    <row r="746" spans="17:18" ht="12.75">
      <c r="Q746" s="213">
        <f t="shared" si="88"/>
        <v>1</v>
      </c>
      <c r="R746" s="213">
        <f t="shared" si="89"/>
        <v>1</v>
      </c>
    </row>
    <row r="747" spans="17:18" ht="12.75">
      <c r="Q747" s="213">
        <f t="shared" si="88"/>
        <v>1</v>
      </c>
      <c r="R747" s="213">
        <f t="shared" si="89"/>
        <v>1</v>
      </c>
    </row>
    <row r="748" spans="17:18" ht="12.75">
      <c r="Q748" s="213">
        <f t="shared" si="88"/>
        <v>1</v>
      </c>
      <c r="R748" s="213">
        <f t="shared" si="89"/>
        <v>1</v>
      </c>
    </row>
    <row r="749" spans="17:18" ht="12.75">
      <c r="Q749" s="213">
        <f t="shared" si="88"/>
        <v>1</v>
      </c>
      <c r="R749" s="213">
        <f t="shared" si="89"/>
        <v>1</v>
      </c>
    </row>
    <row r="750" spans="17:18" ht="12.75">
      <c r="Q750" s="213">
        <f t="shared" si="88"/>
        <v>1</v>
      </c>
      <c r="R750" s="213">
        <f t="shared" si="89"/>
        <v>1</v>
      </c>
    </row>
    <row r="751" spans="17:18" ht="12.75">
      <c r="Q751" s="213">
        <f t="shared" si="88"/>
        <v>1</v>
      </c>
      <c r="R751" s="213">
        <f t="shared" si="89"/>
        <v>1</v>
      </c>
    </row>
    <row r="752" spans="17:18" ht="12.75">
      <c r="Q752" s="213">
        <f t="shared" si="88"/>
        <v>1</v>
      </c>
      <c r="R752" s="213">
        <f t="shared" si="89"/>
        <v>1</v>
      </c>
    </row>
    <row r="753" spans="17:18" ht="12.75">
      <c r="Q753" s="213">
        <f t="shared" si="88"/>
        <v>1</v>
      </c>
      <c r="R753" s="213">
        <f t="shared" si="89"/>
        <v>1</v>
      </c>
    </row>
    <row r="754" spans="17:18" ht="12.75">
      <c r="Q754" s="213">
        <f t="shared" si="88"/>
        <v>1</v>
      </c>
      <c r="R754" s="213">
        <f t="shared" si="89"/>
        <v>1</v>
      </c>
    </row>
    <row r="755" spans="17:18" ht="12.75">
      <c r="Q755" s="213">
        <f t="shared" si="88"/>
        <v>1</v>
      </c>
      <c r="R755" s="213">
        <f t="shared" si="89"/>
        <v>1</v>
      </c>
    </row>
    <row r="756" spans="17:18" ht="12.75">
      <c r="Q756" s="213">
        <f t="shared" si="88"/>
        <v>1</v>
      </c>
      <c r="R756" s="213">
        <f t="shared" si="89"/>
        <v>1</v>
      </c>
    </row>
    <row r="757" spans="17:18" ht="12.75">
      <c r="Q757" s="213">
        <f t="shared" si="88"/>
        <v>1</v>
      </c>
      <c r="R757" s="213">
        <f t="shared" si="89"/>
        <v>1</v>
      </c>
    </row>
    <row r="758" spans="17:18" ht="12.75">
      <c r="Q758" s="213">
        <f t="shared" si="88"/>
        <v>1</v>
      </c>
      <c r="R758" s="213">
        <f t="shared" si="89"/>
        <v>1</v>
      </c>
    </row>
    <row r="759" spans="17:18" ht="12.75">
      <c r="Q759" s="213">
        <f t="shared" si="88"/>
        <v>1</v>
      </c>
      <c r="R759" s="213">
        <f t="shared" si="89"/>
        <v>1</v>
      </c>
    </row>
    <row r="760" spans="17:18" ht="12.75">
      <c r="Q760" s="213">
        <f t="shared" si="88"/>
        <v>1</v>
      </c>
      <c r="R760" s="213">
        <f t="shared" si="89"/>
        <v>1</v>
      </c>
    </row>
    <row r="761" spans="17:18" ht="12.75">
      <c r="Q761" s="213">
        <f t="shared" si="88"/>
        <v>1</v>
      </c>
      <c r="R761" s="213">
        <f t="shared" si="89"/>
        <v>1</v>
      </c>
    </row>
    <row r="762" spans="17:18" ht="12.75">
      <c r="Q762" s="213">
        <f t="shared" si="88"/>
        <v>1</v>
      </c>
      <c r="R762" s="213">
        <f t="shared" si="89"/>
        <v>1</v>
      </c>
    </row>
    <row r="763" spans="17:18" ht="12.75">
      <c r="Q763" s="213">
        <f t="shared" si="88"/>
        <v>1</v>
      </c>
      <c r="R763" s="213">
        <f t="shared" si="89"/>
        <v>1</v>
      </c>
    </row>
    <row r="764" spans="17:18" ht="12.75">
      <c r="Q764" s="213">
        <f t="shared" si="88"/>
        <v>1</v>
      </c>
      <c r="R764" s="213">
        <f t="shared" si="89"/>
        <v>1</v>
      </c>
    </row>
    <row r="765" spans="17:18" ht="12.75">
      <c r="Q765" s="213">
        <f t="shared" si="88"/>
        <v>1</v>
      </c>
      <c r="R765" s="213">
        <f t="shared" si="89"/>
        <v>1</v>
      </c>
    </row>
    <row r="766" spans="17:18" ht="12.75">
      <c r="Q766" s="213">
        <f t="shared" si="88"/>
        <v>1</v>
      </c>
      <c r="R766" s="213">
        <f t="shared" si="89"/>
        <v>1</v>
      </c>
    </row>
    <row r="767" spans="17:18" ht="12.75">
      <c r="Q767" s="213">
        <f t="shared" si="88"/>
        <v>1</v>
      </c>
      <c r="R767" s="213">
        <f t="shared" si="89"/>
        <v>1</v>
      </c>
    </row>
    <row r="768" spans="17:18" ht="12.75">
      <c r="Q768" s="213">
        <f t="shared" si="88"/>
        <v>1</v>
      </c>
      <c r="R768" s="213">
        <f t="shared" si="89"/>
        <v>1</v>
      </c>
    </row>
    <row r="769" spans="17:18" ht="12.75">
      <c r="Q769" s="213">
        <f t="shared" si="88"/>
        <v>1</v>
      </c>
      <c r="R769" s="213">
        <f t="shared" si="89"/>
        <v>1</v>
      </c>
    </row>
    <row r="770" spans="17:18" ht="12.75">
      <c r="Q770" s="213">
        <f t="shared" si="88"/>
        <v>1</v>
      </c>
      <c r="R770" s="213">
        <f t="shared" si="89"/>
        <v>1</v>
      </c>
    </row>
    <row r="771" spans="17:18" ht="12.75">
      <c r="Q771" s="213">
        <f t="shared" si="88"/>
        <v>1</v>
      </c>
      <c r="R771" s="213">
        <f t="shared" si="89"/>
        <v>1</v>
      </c>
    </row>
    <row r="772" spans="17:18" ht="12.75">
      <c r="Q772" s="213">
        <f t="shared" si="88"/>
        <v>1</v>
      </c>
      <c r="R772" s="213">
        <f t="shared" si="89"/>
        <v>1</v>
      </c>
    </row>
    <row r="773" spans="17:18" ht="12.75">
      <c r="Q773" s="213">
        <f t="shared" si="88"/>
        <v>1</v>
      </c>
      <c r="R773" s="213">
        <f t="shared" si="89"/>
        <v>1</v>
      </c>
    </row>
    <row r="774" spans="17:18" ht="12.75">
      <c r="Q774" s="213">
        <f t="shared" si="88"/>
        <v>1</v>
      </c>
      <c r="R774" s="213">
        <f t="shared" si="89"/>
        <v>1</v>
      </c>
    </row>
    <row r="775" spans="17:18" ht="12.75">
      <c r="Q775" s="213">
        <f t="shared" si="88"/>
        <v>1</v>
      </c>
      <c r="R775" s="213">
        <f t="shared" si="89"/>
        <v>1</v>
      </c>
    </row>
    <row r="776" spans="17:18" ht="12.75">
      <c r="Q776" s="213">
        <f t="shared" si="88"/>
        <v>1</v>
      </c>
      <c r="R776" s="213">
        <f t="shared" si="89"/>
        <v>1</v>
      </c>
    </row>
    <row r="777" spans="17:18" ht="12.75">
      <c r="Q777" s="213">
        <f t="shared" si="88"/>
        <v>1</v>
      </c>
      <c r="R777" s="213">
        <f t="shared" si="89"/>
        <v>1</v>
      </c>
    </row>
    <row r="778" spans="17:18" ht="12.75">
      <c r="Q778" s="213">
        <f t="shared" si="88"/>
        <v>1</v>
      </c>
      <c r="R778" s="213">
        <f t="shared" si="89"/>
        <v>1</v>
      </c>
    </row>
    <row r="779" spans="17:18" ht="12.75">
      <c r="Q779" s="213">
        <f t="shared" si="88"/>
        <v>1</v>
      </c>
      <c r="R779" s="213">
        <f t="shared" si="89"/>
        <v>1</v>
      </c>
    </row>
    <row r="780" spans="17:18" ht="12.75">
      <c r="Q780" s="213">
        <f t="shared" si="88"/>
        <v>1</v>
      </c>
      <c r="R780" s="213">
        <f t="shared" si="89"/>
        <v>1</v>
      </c>
    </row>
    <row r="781" spans="17:18" ht="12.75">
      <c r="Q781" s="213">
        <f t="shared" si="88"/>
        <v>1</v>
      </c>
      <c r="R781" s="213">
        <f t="shared" si="89"/>
        <v>1</v>
      </c>
    </row>
    <row r="782" spans="17:18" ht="12.75">
      <c r="Q782" s="213">
        <f t="shared" si="88"/>
        <v>1</v>
      </c>
      <c r="R782" s="213">
        <f t="shared" si="89"/>
        <v>1</v>
      </c>
    </row>
    <row r="783" spans="17:18" ht="12.75">
      <c r="Q783" s="213">
        <f t="shared" si="88"/>
        <v>1</v>
      </c>
      <c r="R783" s="213">
        <f t="shared" si="89"/>
        <v>1</v>
      </c>
    </row>
    <row r="784" spans="17:18" ht="12.75">
      <c r="Q784" s="213">
        <f t="shared" si="88"/>
        <v>1</v>
      </c>
      <c r="R784" s="213">
        <f t="shared" si="89"/>
        <v>1</v>
      </c>
    </row>
    <row r="785" spans="17:18" ht="12.75">
      <c r="Q785" s="213">
        <f t="shared" si="88"/>
        <v>1</v>
      </c>
      <c r="R785" s="213">
        <f t="shared" si="89"/>
        <v>1</v>
      </c>
    </row>
    <row r="786" spans="17:18" ht="12.75">
      <c r="Q786" s="213">
        <f t="shared" si="88"/>
        <v>1</v>
      </c>
      <c r="R786" s="213">
        <f t="shared" si="89"/>
        <v>1</v>
      </c>
    </row>
    <row r="787" spans="17:18" ht="12.75">
      <c r="Q787" s="213">
        <f t="shared" si="88"/>
        <v>1</v>
      </c>
      <c r="R787" s="213">
        <f t="shared" si="89"/>
        <v>1</v>
      </c>
    </row>
    <row r="788" spans="17:18" ht="12.75">
      <c r="Q788" s="213">
        <f aca="true" t="shared" si="90" ref="Q788:Q851">IF(D788="H",0.5,IF(D788="L",3,1))</f>
        <v>1</v>
      </c>
      <c r="R788" s="213">
        <f aca="true" t="shared" si="91" ref="R788:R851">IF(D788="H",3,IF(D788="L",0.5,1))</f>
        <v>1</v>
      </c>
    </row>
    <row r="789" spans="17:18" ht="12.75">
      <c r="Q789" s="213">
        <f t="shared" si="90"/>
        <v>1</v>
      </c>
      <c r="R789" s="213">
        <f t="shared" si="91"/>
        <v>1</v>
      </c>
    </row>
    <row r="790" spans="17:18" ht="12.75">
      <c r="Q790" s="213">
        <f t="shared" si="90"/>
        <v>1</v>
      </c>
      <c r="R790" s="213">
        <f t="shared" si="91"/>
        <v>1</v>
      </c>
    </row>
    <row r="791" spans="17:18" ht="12.75">
      <c r="Q791" s="213">
        <f t="shared" si="90"/>
        <v>1</v>
      </c>
      <c r="R791" s="213">
        <f t="shared" si="91"/>
        <v>1</v>
      </c>
    </row>
    <row r="792" spans="17:18" ht="12.75">
      <c r="Q792" s="213">
        <f t="shared" si="90"/>
        <v>1</v>
      </c>
      <c r="R792" s="213">
        <f t="shared" si="91"/>
        <v>1</v>
      </c>
    </row>
    <row r="793" spans="17:18" ht="12.75">
      <c r="Q793" s="213">
        <f t="shared" si="90"/>
        <v>1</v>
      </c>
      <c r="R793" s="213">
        <f t="shared" si="91"/>
        <v>1</v>
      </c>
    </row>
    <row r="794" spans="17:18" ht="12.75">
      <c r="Q794" s="213">
        <f t="shared" si="90"/>
        <v>1</v>
      </c>
      <c r="R794" s="213">
        <f t="shared" si="91"/>
        <v>1</v>
      </c>
    </row>
    <row r="795" spans="17:18" ht="12.75">
      <c r="Q795" s="213">
        <f t="shared" si="90"/>
        <v>1</v>
      </c>
      <c r="R795" s="213">
        <f t="shared" si="91"/>
        <v>1</v>
      </c>
    </row>
    <row r="796" spans="17:18" ht="12.75">
      <c r="Q796" s="213">
        <f t="shared" si="90"/>
        <v>1</v>
      </c>
      <c r="R796" s="213">
        <f t="shared" si="91"/>
        <v>1</v>
      </c>
    </row>
    <row r="797" spans="17:18" ht="12.75">
      <c r="Q797" s="213">
        <f t="shared" si="90"/>
        <v>1</v>
      </c>
      <c r="R797" s="213">
        <f t="shared" si="91"/>
        <v>1</v>
      </c>
    </row>
    <row r="798" spans="17:18" ht="12.75">
      <c r="Q798" s="213">
        <f t="shared" si="90"/>
        <v>1</v>
      </c>
      <c r="R798" s="213">
        <f t="shared" si="91"/>
        <v>1</v>
      </c>
    </row>
    <row r="799" spans="17:18" ht="12.75">
      <c r="Q799" s="213">
        <f t="shared" si="90"/>
        <v>1</v>
      </c>
      <c r="R799" s="213">
        <f t="shared" si="91"/>
        <v>1</v>
      </c>
    </row>
    <row r="800" spans="17:18" ht="12.75">
      <c r="Q800" s="213">
        <f t="shared" si="90"/>
        <v>1</v>
      </c>
      <c r="R800" s="213">
        <f t="shared" si="91"/>
        <v>1</v>
      </c>
    </row>
    <row r="801" spans="17:18" ht="12.75">
      <c r="Q801" s="213">
        <f t="shared" si="90"/>
        <v>1</v>
      </c>
      <c r="R801" s="213">
        <f t="shared" si="91"/>
        <v>1</v>
      </c>
    </row>
    <row r="802" spans="17:18" ht="12.75">
      <c r="Q802" s="213">
        <f t="shared" si="90"/>
        <v>1</v>
      </c>
      <c r="R802" s="213">
        <f t="shared" si="91"/>
        <v>1</v>
      </c>
    </row>
    <row r="803" spans="17:18" ht="12.75">
      <c r="Q803" s="213">
        <f t="shared" si="90"/>
        <v>1</v>
      </c>
      <c r="R803" s="213">
        <f t="shared" si="91"/>
        <v>1</v>
      </c>
    </row>
    <row r="804" spans="17:18" ht="12.75">
      <c r="Q804" s="213">
        <f t="shared" si="90"/>
        <v>1</v>
      </c>
      <c r="R804" s="213">
        <f t="shared" si="91"/>
        <v>1</v>
      </c>
    </row>
    <row r="805" spans="17:18" ht="12.75">
      <c r="Q805" s="213">
        <f t="shared" si="90"/>
        <v>1</v>
      </c>
      <c r="R805" s="213">
        <f t="shared" si="91"/>
        <v>1</v>
      </c>
    </row>
    <row r="806" spans="17:18" ht="12.75">
      <c r="Q806" s="213">
        <f t="shared" si="90"/>
        <v>1</v>
      </c>
      <c r="R806" s="213">
        <f t="shared" si="91"/>
        <v>1</v>
      </c>
    </row>
    <row r="807" spans="17:18" ht="12.75">
      <c r="Q807" s="213">
        <f t="shared" si="90"/>
        <v>1</v>
      </c>
      <c r="R807" s="213">
        <f t="shared" si="91"/>
        <v>1</v>
      </c>
    </row>
    <row r="808" spans="17:18" ht="12.75">
      <c r="Q808" s="213">
        <f t="shared" si="90"/>
        <v>1</v>
      </c>
      <c r="R808" s="213">
        <f t="shared" si="91"/>
        <v>1</v>
      </c>
    </row>
    <row r="809" spans="17:18" ht="12.75">
      <c r="Q809" s="213">
        <f t="shared" si="90"/>
        <v>1</v>
      </c>
      <c r="R809" s="213">
        <f t="shared" si="91"/>
        <v>1</v>
      </c>
    </row>
    <row r="810" spans="17:18" ht="12.75">
      <c r="Q810" s="213">
        <f t="shared" si="90"/>
        <v>1</v>
      </c>
      <c r="R810" s="213">
        <f t="shared" si="91"/>
        <v>1</v>
      </c>
    </row>
    <row r="811" spans="17:18" ht="12.75">
      <c r="Q811" s="213">
        <f t="shared" si="90"/>
        <v>1</v>
      </c>
      <c r="R811" s="213">
        <f t="shared" si="91"/>
        <v>1</v>
      </c>
    </row>
    <row r="812" spans="17:18" ht="12.75">
      <c r="Q812" s="213">
        <f t="shared" si="90"/>
        <v>1</v>
      </c>
      <c r="R812" s="213">
        <f t="shared" si="91"/>
        <v>1</v>
      </c>
    </row>
    <row r="813" spans="17:18" ht="12.75">
      <c r="Q813" s="213">
        <f t="shared" si="90"/>
        <v>1</v>
      </c>
      <c r="R813" s="213">
        <f t="shared" si="91"/>
        <v>1</v>
      </c>
    </row>
    <row r="814" spans="17:18" ht="12.75">
      <c r="Q814" s="213">
        <f t="shared" si="90"/>
        <v>1</v>
      </c>
      <c r="R814" s="213">
        <f t="shared" si="91"/>
        <v>1</v>
      </c>
    </row>
    <row r="815" spans="17:18" ht="12.75">
      <c r="Q815" s="213">
        <f t="shared" si="90"/>
        <v>1</v>
      </c>
      <c r="R815" s="213">
        <f t="shared" si="91"/>
        <v>1</v>
      </c>
    </row>
    <row r="816" spans="17:18" ht="12.75">
      <c r="Q816" s="213">
        <f t="shared" si="90"/>
        <v>1</v>
      </c>
      <c r="R816" s="213">
        <f t="shared" si="91"/>
        <v>1</v>
      </c>
    </row>
    <row r="817" spans="17:18" ht="12.75">
      <c r="Q817" s="213">
        <f t="shared" si="90"/>
        <v>1</v>
      </c>
      <c r="R817" s="213">
        <f t="shared" si="91"/>
        <v>1</v>
      </c>
    </row>
    <row r="818" spans="17:18" ht="12.75">
      <c r="Q818" s="213">
        <f t="shared" si="90"/>
        <v>1</v>
      </c>
      <c r="R818" s="213">
        <f t="shared" si="91"/>
        <v>1</v>
      </c>
    </row>
    <row r="819" spans="17:18" ht="12.75">
      <c r="Q819" s="213">
        <f t="shared" si="90"/>
        <v>1</v>
      </c>
      <c r="R819" s="213">
        <f t="shared" si="91"/>
        <v>1</v>
      </c>
    </row>
    <row r="820" spans="17:18" ht="12.75">
      <c r="Q820" s="213">
        <f t="shared" si="90"/>
        <v>1</v>
      </c>
      <c r="R820" s="213">
        <f t="shared" si="91"/>
        <v>1</v>
      </c>
    </row>
    <row r="821" spans="17:18" ht="12.75">
      <c r="Q821" s="213">
        <f t="shared" si="90"/>
        <v>1</v>
      </c>
      <c r="R821" s="213">
        <f t="shared" si="91"/>
        <v>1</v>
      </c>
    </row>
    <row r="822" spans="17:18" ht="12.75">
      <c r="Q822" s="213">
        <f t="shared" si="90"/>
        <v>1</v>
      </c>
      <c r="R822" s="213">
        <f t="shared" si="91"/>
        <v>1</v>
      </c>
    </row>
    <row r="823" spans="17:18" ht="12.75">
      <c r="Q823" s="213">
        <f t="shared" si="90"/>
        <v>1</v>
      </c>
      <c r="R823" s="213">
        <f t="shared" si="91"/>
        <v>1</v>
      </c>
    </row>
    <row r="824" spans="17:18" ht="12.75">
      <c r="Q824" s="213">
        <f t="shared" si="90"/>
        <v>1</v>
      </c>
      <c r="R824" s="213">
        <f t="shared" si="91"/>
        <v>1</v>
      </c>
    </row>
    <row r="825" spans="17:18" ht="12.75">
      <c r="Q825" s="213">
        <f t="shared" si="90"/>
        <v>1</v>
      </c>
      <c r="R825" s="213">
        <f t="shared" si="91"/>
        <v>1</v>
      </c>
    </row>
    <row r="826" spans="17:18" ht="12.75">
      <c r="Q826" s="213">
        <f t="shared" si="90"/>
        <v>1</v>
      </c>
      <c r="R826" s="213">
        <f t="shared" si="91"/>
        <v>1</v>
      </c>
    </row>
    <row r="827" spans="17:18" ht="12.75">
      <c r="Q827" s="213">
        <f t="shared" si="90"/>
        <v>1</v>
      </c>
      <c r="R827" s="213">
        <f t="shared" si="91"/>
        <v>1</v>
      </c>
    </row>
    <row r="828" spans="17:18" ht="12.75">
      <c r="Q828" s="213">
        <f t="shared" si="90"/>
        <v>1</v>
      </c>
      <c r="R828" s="213">
        <f t="shared" si="91"/>
        <v>1</v>
      </c>
    </row>
    <row r="829" spans="17:18" ht="12.75">
      <c r="Q829" s="213">
        <f t="shared" si="90"/>
        <v>1</v>
      </c>
      <c r="R829" s="213">
        <f t="shared" si="91"/>
        <v>1</v>
      </c>
    </row>
    <row r="830" spans="17:18" ht="12.75">
      <c r="Q830" s="213">
        <f t="shared" si="90"/>
        <v>1</v>
      </c>
      <c r="R830" s="213">
        <f t="shared" si="91"/>
        <v>1</v>
      </c>
    </row>
    <row r="831" spans="17:18" ht="12.75">
      <c r="Q831" s="213">
        <f t="shared" si="90"/>
        <v>1</v>
      </c>
      <c r="R831" s="213">
        <f t="shared" si="91"/>
        <v>1</v>
      </c>
    </row>
    <row r="832" spans="17:18" ht="12.75">
      <c r="Q832" s="213">
        <f t="shared" si="90"/>
        <v>1</v>
      </c>
      <c r="R832" s="213">
        <f t="shared" si="91"/>
        <v>1</v>
      </c>
    </row>
    <row r="833" spans="17:18" ht="12.75">
      <c r="Q833" s="213">
        <f t="shared" si="90"/>
        <v>1</v>
      </c>
      <c r="R833" s="213">
        <f t="shared" si="91"/>
        <v>1</v>
      </c>
    </row>
    <row r="834" spans="17:18" ht="12.75">
      <c r="Q834" s="213">
        <f t="shared" si="90"/>
        <v>1</v>
      </c>
      <c r="R834" s="213">
        <f t="shared" si="91"/>
        <v>1</v>
      </c>
    </row>
    <row r="835" spans="17:18" ht="12.75">
      <c r="Q835" s="213">
        <f t="shared" si="90"/>
        <v>1</v>
      </c>
      <c r="R835" s="213">
        <f t="shared" si="91"/>
        <v>1</v>
      </c>
    </row>
    <row r="836" spans="17:18" ht="12.75">
      <c r="Q836" s="213">
        <f t="shared" si="90"/>
        <v>1</v>
      </c>
      <c r="R836" s="213">
        <f t="shared" si="91"/>
        <v>1</v>
      </c>
    </row>
    <row r="837" spans="17:18" ht="12.75">
      <c r="Q837" s="213">
        <f t="shared" si="90"/>
        <v>1</v>
      </c>
      <c r="R837" s="213">
        <f t="shared" si="91"/>
        <v>1</v>
      </c>
    </row>
    <row r="838" spans="17:18" ht="12.75">
      <c r="Q838" s="213">
        <f t="shared" si="90"/>
        <v>1</v>
      </c>
      <c r="R838" s="213">
        <f t="shared" si="91"/>
        <v>1</v>
      </c>
    </row>
    <row r="839" spans="17:18" ht="12.75">
      <c r="Q839" s="213">
        <f t="shared" si="90"/>
        <v>1</v>
      </c>
      <c r="R839" s="213">
        <f t="shared" si="91"/>
        <v>1</v>
      </c>
    </row>
    <row r="840" spans="17:18" ht="12.75">
      <c r="Q840" s="213">
        <f t="shared" si="90"/>
        <v>1</v>
      </c>
      <c r="R840" s="213">
        <f t="shared" si="91"/>
        <v>1</v>
      </c>
    </row>
    <row r="841" spans="17:18" ht="12.75">
      <c r="Q841" s="213">
        <f t="shared" si="90"/>
        <v>1</v>
      </c>
      <c r="R841" s="213">
        <f t="shared" si="91"/>
        <v>1</v>
      </c>
    </row>
    <row r="842" spans="17:18" ht="12.75">
      <c r="Q842" s="213">
        <f t="shared" si="90"/>
        <v>1</v>
      </c>
      <c r="R842" s="213">
        <f t="shared" si="91"/>
        <v>1</v>
      </c>
    </row>
    <row r="843" spans="17:18" ht="12.75">
      <c r="Q843" s="213">
        <f t="shared" si="90"/>
        <v>1</v>
      </c>
      <c r="R843" s="213">
        <f t="shared" si="91"/>
        <v>1</v>
      </c>
    </row>
    <row r="844" spans="17:18" ht="12.75">
      <c r="Q844" s="213">
        <f t="shared" si="90"/>
        <v>1</v>
      </c>
      <c r="R844" s="213">
        <f t="shared" si="91"/>
        <v>1</v>
      </c>
    </row>
    <row r="845" spans="17:18" ht="12.75">
      <c r="Q845" s="213">
        <f t="shared" si="90"/>
        <v>1</v>
      </c>
      <c r="R845" s="213">
        <f t="shared" si="91"/>
        <v>1</v>
      </c>
    </row>
    <row r="846" spans="17:18" ht="12.75">
      <c r="Q846" s="213">
        <f t="shared" si="90"/>
        <v>1</v>
      </c>
      <c r="R846" s="213">
        <f t="shared" si="91"/>
        <v>1</v>
      </c>
    </row>
    <row r="847" spans="17:18" ht="12.75">
      <c r="Q847" s="213">
        <f t="shared" si="90"/>
        <v>1</v>
      </c>
      <c r="R847" s="213">
        <f t="shared" si="91"/>
        <v>1</v>
      </c>
    </row>
    <row r="848" spans="17:18" ht="12.75">
      <c r="Q848" s="213">
        <f t="shared" si="90"/>
        <v>1</v>
      </c>
      <c r="R848" s="213">
        <f t="shared" si="91"/>
        <v>1</v>
      </c>
    </row>
    <row r="849" spans="17:18" ht="12.75">
      <c r="Q849" s="213">
        <f t="shared" si="90"/>
        <v>1</v>
      </c>
      <c r="R849" s="213">
        <f t="shared" si="91"/>
        <v>1</v>
      </c>
    </row>
    <row r="850" spans="17:18" ht="12.75">
      <c r="Q850" s="213">
        <f t="shared" si="90"/>
        <v>1</v>
      </c>
      <c r="R850" s="213">
        <f t="shared" si="91"/>
        <v>1</v>
      </c>
    </row>
    <row r="851" spans="17:18" ht="12.75">
      <c r="Q851" s="213">
        <f t="shared" si="90"/>
        <v>1</v>
      </c>
      <c r="R851" s="213">
        <f t="shared" si="91"/>
        <v>1</v>
      </c>
    </row>
    <row r="852" spans="17:18" ht="12.75">
      <c r="Q852" s="213">
        <f aca="true" t="shared" si="92" ref="Q852:Q915">IF(D852="H",0.5,IF(D852="L",3,1))</f>
        <v>1</v>
      </c>
      <c r="R852" s="213">
        <f aca="true" t="shared" si="93" ref="R852:R915">IF(D852="H",3,IF(D852="L",0.5,1))</f>
        <v>1</v>
      </c>
    </row>
    <row r="853" spans="17:18" ht="12.75">
      <c r="Q853" s="213">
        <f t="shared" si="92"/>
        <v>1</v>
      </c>
      <c r="R853" s="213">
        <f t="shared" si="93"/>
        <v>1</v>
      </c>
    </row>
    <row r="854" spans="17:18" ht="12.75">
      <c r="Q854" s="213">
        <f t="shared" si="92"/>
        <v>1</v>
      </c>
      <c r="R854" s="213">
        <f t="shared" si="93"/>
        <v>1</v>
      </c>
    </row>
    <row r="855" spans="17:18" ht="12.75">
      <c r="Q855" s="213">
        <f t="shared" si="92"/>
        <v>1</v>
      </c>
      <c r="R855" s="213">
        <f t="shared" si="93"/>
        <v>1</v>
      </c>
    </row>
    <row r="856" spans="17:18" ht="12.75">
      <c r="Q856" s="213">
        <f t="shared" si="92"/>
        <v>1</v>
      </c>
      <c r="R856" s="213">
        <f t="shared" si="93"/>
        <v>1</v>
      </c>
    </row>
    <row r="857" spans="17:18" ht="12.75">
      <c r="Q857" s="213">
        <f t="shared" si="92"/>
        <v>1</v>
      </c>
      <c r="R857" s="213">
        <f t="shared" si="93"/>
        <v>1</v>
      </c>
    </row>
    <row r="858" spans="17:18" ht="12.75">
      <c r="Q858" s="213">
        <f t="shared" si="92"/>
        <v>1</v>
      </c>
      <c r="R858" s="213">
        <f t="shared" si="93"/>
        <v>1</v>
      </c>
    </row>
    <row r="859" spans="17:18" ht="12.75">
      <c r="Q859" s="213">
        <f t="shared" si="92"/>
        <v>1</v>
      </c>
      <c r="R859" s="213">
        <f t="shared" si="93"/>
        <v>1</v>
      </c>
    </row>
    <row r="860" spans="17:18" ht="12.75">
      <c r="Q860" s="213">
        <f t="shared" si="92"/>
        <v>1</v>
      </c>
      <c r="R860" s="213">
        <f t="shared" si="93"/>
        <v>1</v>
      </c>
    </row>
    <row r="861" spans="17:18" ht="12.75">
      <c r="Q861" s="213">
        <f t="shared" si="92"/>
        <v>1</v>
      </c>
      <c r="R861" s="213">
        <f t="shared" si="93"/>
        <v>1</v>
      </c>
    </row>
    <row r="862" spans="17:18" ht="12.75">
      <c r="Q862" s="213">
        <f t="shared" si="92"/>
        <v>1</v>
      </c>
      <c r="R862" s="213">
        <f t="shared" si="93"/>
        <v>1</v>
      </c>
    </row>
    <row r="863" spans="17:18" ht="12.75">
      <c r="Q863" s="213">
        <f t="shared" si="92"/>
        <v>1</v>
      </c>
      <c r="R863" s="213">
        <f t="shared" si="93"/>
        <v>1</v>
      </c>
    </row>
    <row r="864" spans="17:18" ht="12.75">
      <c r="Q864" s="213">
        <f t="shared" si="92"/>
        <v>1</v>
      </c>
      <c r="R864" s="213">
        <f t="shared" si="93"/>
        <v>1</v>
      </c>
    </row>
    <row r="865" spans="17:18" ht="12.75">
      <c r="Q865" s="213">
        <f t="shared" si="92"/>
        <v>1</v>
      </c>
      <c r="R865" s="213">
        <f t="shared" si="93"/>
        <v>1</v>
      </c>
    </row>
    <row r="866" spans="17:18" ht="12.75">
      <c r="Q866" s="213">
        <f t="shared" si="92"/>
        <v>1</v>
      </c>
      <c r="R866" s="213">
        <f t="shared" si="93"/>
        <v>1</v>
      </c>
    </row>
    <row r="867" spans="17:18" ht="12.75">
      <c r="Q867" s="213">
        <f t="shared" si="92"/>
        <v>1</v>
      </c>
      <c r="R867" s="213">
        <f t="shared" si="93"/>
        <v>1</v>
      </c>
    </row>
    <row r="868" spans="17:18" ht="12.75">
      <c r="Q868" s="213">
        <f t="shared" si="92"/>
        <v>1</v>
      </c>
      <c r="R868" s="213">
        <f t="shared" si="93"/>
        <v>1</v>
      </c>
    </row>
    <row r="869" spans="17:18" ht="12.75">
      <c r="Q869" s="213">
        <f t="shared" si="92"/>
        <v>1</v>
      </c>
      <c r="R869" s="213">
        <f t="shared" si="93"/>
        <v>1</v>
      </c>
    </row>
    <row r="870" spans="17:18" ht="12.75">
      <c r="Q870" s="213">
        <f t="shared" si="92"/>
        <v>1</v>
      </c>
      <c r="R870" s="213">
        <f t="shared" si="93"/>
        <v>1</v>
      </c>
    </row>
    <row r="871" spans="17:18" ht="12.75">
      <c r="Q871" s="213">
        <f t="shared" si="92"/>
        <v>1</v>
      </c>
      <c r="R871" s="213">
        <f t="shared" si="93"/>
        <v>1</v>
      </c>
    </row>
    <row r="872" spans="17:18" ht="12.75">
      <c r="Q872" s="213">
        <f t="shared" si="92"/>
        <v>1</v>
      </c>
      <c r="R872" s="213">
        <f t="shared" si="93"/>
        <v>1</v>
      </c>
    </row>
    <row r="873" spans="17:18" ht="12.75">
      <c r="Q873" s="213">
        <f t="shared" si="92"/>
        <v>1</v>
      </c>
      <c r="R873" s="213">
        <f t="shared" si="93"/>
        <v>1</v>
      </c>
    </row>
    <row r="874" spans="17:18" ht="12.75">
      <c r="Q874" s="213">
        <f t="shared" si="92"/>
        <v>1</v>
      </c>
      <c r="R874" s="213">
        <f t="shared" si="93"/>
        <v>1</v>
      </c>
    </row>
    <row r="875" spans="17:18" ht="12.75">
      <c r="Q875" s="213">
        <f t="shared" si="92"/>
        <v>1</v>
      </c>
      <c r="R875" s="213">
        <f t="shared" si="93"/>
        <v>1</v>
      </c>
    </row>
    <row r="876" spans="17:18" ht="12.75">
      <c r="Q876" s="213">
        <f t="shared" si="92"/>
        <v>1</v>
      </c>
      <c r="R876" s="213">
        <f t="shared" si="93"/>
        <v>1</v>
      </c>
    </row>
    <row r="877" spans="17:18" ht="12.75">
      <c r="Q877" s="213">
        <f t="shared" si="92"/>
        <v>1</v>
      </c>
      <c r="R877" s="213">
        <f t="shared" si="93"/>
        <v>1</v>
      </c>
    </row>
    <row r="878" spans="17:18" ht="12.75">
      <c r="Q878" s="213">
        <f t="shared" si="92"/>
        <v>1</v>
      </c>
      <c r="R878" s="213">
        <f t="shared" si="93"/>
        <v>1</v>
      </c>
    </row>
    <row r="879" spans="17:18" ht="12.75">
      <c r="Q879" s="213">
        <f t="shared" si="92"/>
        <v>1</v>
      </c>
      <c r="R879" s="213">
        <f t="shared" si="93"/>
        <v>1</v>
      </c>
    </row>
    <row r="880" spans="17:18" ht="12.75">
      <c r="Q880" s="213">
        <f t="shared" si="92"/>
        <v>1</v>
      </c>
      <c r="R880" s="213">
        <f t="shared" si="93"/>
        <v>1</v>
      </c>
    </row>
    <row r="881" spans="17:18" ht="12.75">
      <c r="Q881" s="213">
        <f t="shared" si="92"/>
        <v>1</v>
      </c>
      <c r="R881" s="213">
        <f t="shared" si="93"/>
        <v>1</v>
      </c>
    </row>
    <row r="882" spans="17:18" ht="12.75">
      <c r="Q882" s="213">
        <f t="shared" si="92"/>
        <v>1</v>
      </c>
      <c r="R882" s="213">
        <f t="shared" si="93"/>
        <v>1</v>
      </c>
    </row>
    <row r="883" spans="17:18" ht="12.75">
      <c r="Q883" s="213">
        <f t="shared" si="92"/>
        <v>1</v>
      </c>
      <c r="R883" s="213">
        <f t="shared" si="93"/>
        <v>1</v>
      </c>
    </row>
    <row r="884" spans="17:18" ht="12.75">
      <c r="Q884" s="213">
        <f t="shared" si="92"/>
        <v>1</v>
      </c>
      <c r="R884" s="213">
        <f t="shared" si="93"/>
        <v>1</v>
      </c>
    </row>
    <row r="885" spans="17:18" ht="12.75">
      <c r="Q885" s="213">
        <f t="shared" si="92"/>
        <v>1</v>
      </c>
      <c r="R885" s="213">
        <f t="shared" si="93"/>
        <v>1</v>
      </c>
    </row>
    <row r="886" spans="17:18" ht="12.75">
      <c r="Q886" s="213">
        <f t="shared" si="92"/>
        <v>1</v>
      </c>
      <c r="R886" s="213">
        <f t="shared" si="93"/>
        <v>1</v>
      </c>
    </row>
    <row r="887" spans="17:18" ht="12.75">
      <c r="Q887" s="213">
        <f t="shared" si="92"/>
        <v>1</v>
      </c>
      <c r="R887" s="213">
        <f t="shared" si="93"/>
        <v>1</v>
      </c>
    </row>
    <row r="888" spans="17:18" ht="12.75">
      <c r="Q888" s="213">
        <f t="shared" si="92"/>
        <v>1</v>
      </c>
      <c r="R888" s="213">
        <f t="shared" si="93"/>
        <v>1</v>
      </c>
    </row>
    <row r="889" spans="17:18" ht="12.75">
      <c r="Q889" s="213">
        <f t="shared" si="92"/>
        <v>1</v>
      </c>
      <c r="R889" s="213">
        <f t="shared" si="93"/>
        <v>1</v>
      </c>
    </row>
    <row r="890" spans="17:18" ht="12.75">
      <c r="Q890" s="213">
        <f t="shared" si="92"/>
        <v>1</v>
      </c>
      <c r="R890" s="213">
        <f t="shared" si="93"/>
        <v>1</v>
      </c>
    </row>
    <row r="891" spans="17:18" ht="12.75">
      <c r="Q891" s="213">
        <f t="shared" si="92"/>
        <v>1</v>
      </c>
      <c r="R891" s="213">
        <f t="shared" si="93"/>
        <v>1</v>
      </c>
    </row>
    <row r="892" spans="17:18" ht="12.75">
      <c r="Q892" s="213">
        <f t="shared" si="92"/>
        <v>1</v>
      </c>
      <c r="R892" s="213">
        <f t="shared" si="93"/>
        <v>1</v>
      </c>
    </row>
    <row r="893" spans="17:18" ht="12.75">
      <c r="Q893" s="213">
        <f t="shared" si="92"/>
        <v>1</v>
      </c>
      <c r="R893" s="213">
        <f t="shared" si="93"/>
        <v>1</v>
      </c>
    </row>
    <row r="894" spans="17:18" ht="12.75">
      <c r="Q894" s="213">
        <f t="shared" si="92"/>
        <v>1</v>
      </c>
      <c r="R894" s="213">
        <f t="shared" si="93"/>
        <v>1</v>
      </c>
    </row>
    <row r="895" spans="17:18" ht="12.75">
      <c r="Q895" s="213">
        <f t="shared" si="92"/>
        <v>1</v>
      </c>
      <c r="R895" s="213">
        <f t="shared" si="93"/>
        <v>1</v>
      </c>
    </row>
    <row r="896" spans="17:18" ht="12.75">
      <c r="Q896" s="213">
        <f t="shared" si="92"/>
        <v>1</v>
      </c>
      <c r="R896" s="213">
        <f t="shared" si="93"/>
        <v>1</v>
      </c>
    </row>
    <row r="897" spans="17:18" ht="12.75">
      <c r="Q897" s="213">
        <f t="shared" si="92"/>
        <v>1</v>
      </c>
      <c r="R897" s="213">
        <f t="shared" si="93"/>
        <v>1</v>
      </c>
    </row>
    <row r="898" spans="17:18" ht="12.75">
      <c r="Q898" s="213">
        <f t="shared" si="92"/>
        <v>1</v>
      </c>
      <c r="R898" s="213">
        <f t="shared" si="93"/>
        <v>1</v>
      </c>
    </row>
    <row r="899" spans="17:18" ht="12.75">
      <c r="Q899" s="213">
        <f t="shared" si="92"/>
        <v>1</v>
      </c>
      <c r="R899" s="213">
        <f t="shared" si="93"/>
        <v>1</v>
      </c>
    </row>
    <row r="900" spans="17:18" ht="12.75">
      <c r="Q900" s="213">
        <f t="shared" si="92"/>
        <v>1</v>
      </c>
      <c r="R900" s="213">
        <f t="shared" si="93"/>
        <v>1</v>
      </c>
    </row>
    <row r="901" spans="17:18" ht="12.75">
      <c r="Q901" s="213">
        <f t="shared" si="92"/>
        <v>1</v>
      </c>
      <c r="R901" s="213">
        <f t="shared" si="93"/>
        <v>1</v>
      </c>
    </row>
    <row r="902" spans="17:18" ht="12.75">
      <c r="Q902" s="213">
        <f t="shared" si="92"/>
        <v>1</v>
      </c>
      <c r="R902" s="213">
        <f t="shared" si="93"/>
        <v>1</v>
      </c>
    </row>
    <row r="903" spans="17:18" ht="12.75">
      <c r="Q903" s="213">
        <f t="shared" si="92"/>
        <v>1</v>
      </c>
      <c r="R903" s="213">
        <f t="shared" si="93"/>
        <v>1</v>
      </c>
    </row>
    <row r="904" spans="17:18" ht="12.75">
      <c r="Q904" s="213">
        <f t="shared" si="92"/>
        <v>1</v>
      </c>
      <c r="R904" s="213">
        <f t="shared" si="93"/>
        <v>1</v>
      </c>
    </row>
    <row r="905" spans="17:18" ht="12.75">
      <c r="Q905" s="213">
        <f t="shared" si="92"/>
        <v>1</v>
      </c>
      <c r="R905" s="213">
        <f t="shared" si="93"/>
        <v>1</v>
      </c>
    </row>
    <row r="906" spans="17:18" ht="12.75">
      <c r="Q906" s="213">
        <f t="shared" si="92"/>
        <v>1</v>
      </c>
      <c r="R906" s="213">
        <f t="shared" si="93"/>
        <v>1</v>
      </c>
    </row>
    <row r="907" spans="17:18" ht="12.75">
      <c r="Q907" s="213">
        <f t="shared" si="92"/>
        <v>1</v>
      </c>
      <c r="R907" s="213">
        <f t="shared" si="93"/>
        <v>1</v>
      </c>
    </row>
    <row r="908" spans="17:18" ht="12.75">
      <c r="Q908" s="213">
        <f t="shared" si="92"/>
        <v>1</v>
      </c>
      <c r="R908" s="213">
        <f t="shared" si="93"/>
        <v>1</v>
      </c>
    </row>
    <row r="909" spans="17:18" ht="12.75">
      <c r="Q909" s="213">
        <f t="shared" si="92"/>
        <v>1</v>
      </c>
      <c r="R909" s="213">
        <f t="shared" si="93"/>
        <v>1</v>
      </c>
    </row>
    <row r="910" spans="17:18" ht="12.75">
      <c r="Q910" s="213">
        <f t="shared" si="92"/>
        <v>1</v>
      </c>
      <c r="R910" s="213">
        <f t="shared" si="93"/>
        <v>1</v>
      </c>
    </row>
    <row r="911" spans="17:18" ht="12.75">
      <c r="Q911" s="213">
        <f t="shared" si="92"/>
        <v>1</v>
      </c>
      <c r="R911" s="213">
        <f t="shared" si="93"/>
        <v>1</v>
      </c>
    </row>
    <row r="912" spans="17:18" ht="12.75">
      <c r="Q912" s="213">
        <f t="shared" si="92"/>
        <v>1</v>
      </c>
      <c r="R912" s="213">
        <f t="shared" si="93"/>
        <v>1</v>
      </c>
    </row>
    <row r="913" spans="17:18" ht="12.75">
      <c r="Q913" s="213">
        <f t="shared" si="92"/>
        <v>1</v>
      </c>
      <c r="R913" s="213">
        <f t="shared" si="93"/>
        <v>1</v>
      </c>
    </row>
    <row r="914" spans="17:18" ht="12.75">
      <c r="Q914" s="213">
        <f t="shared" si="92"/>
        <v>1</v>
      </c>
      <c r="R914" s="213">
        <f t="shared" si="93"/>
        <v>1</v>
      </c>
    </row>
    <row r="915" spans="17:18" ht="12.75">
      <c r="Q915" s="213">
        <f t="shared" si="92"/>
        <v>1</v>
      </c>
      <c r="R915" s="213">
        <f t="shared" si="93"/>
        <v>1</v>
      </c>
    </row>
    <row r="916" spans="17:18" ht="12.75">
      <c r="Q916" s="213">
        <f aca="true" t="shared" si="94" ref="Q916:Q979">IF(D916="H",0.5,IF(D916="L",3,1))</f>
        <v>1</v>
      </c>
      <c r="R916" s="213">
        <f aca="true" t="shared" si="95" ref="R916:R979">IF(D916="H",3,IF(D916="L",0.5,1))</f>
        <v>1</v>
      </c>
    </row>
    <row r="917" spans="17:18" ht="12.75">
      <c r="Q917" s="213">
        <f t="shared" si="94"/>
        <v>1</v>
      </c>
      <c r="R917" s="213">
        <f t="shared" si="95"/>
        <v>1</v>
      </c>
    </row>
    <row r="918" spans="17:18" ht="12.75">
      <c r="Q918" s="213">
        <f t="shared" si="94"/>
        <v>1</v>
      </c>
      <c r="R918" s="213">
        <f t="shared" si="95"/>
        <v>1</v>
      </c>
    </row>
    <row r="919" spans="17:18" ht="12.75">
      <c r="Q919" s="213">
        <f t="shared" si="94"/>
        <v>1</v>
      </c>
      <c r="R919" s="213">
        <f t="shared" si="95"/>
        <v>1</v>
      </c>
    </row>
    <row r="920" spans="17:18" ht="12.75">
      <c r="Q920" s="213">
        <f t="shared" si="94"/>
        <v>1</v>
      </c>
      <c r="R920" s="213">
        <f t="shared" si="95"/>
        <v>1</v>
      </c>
    </row>
    <row r="921" spans="17:18" ht="12.75">
      <c r="Q921" s="213">
        <f t="shared" si="94"/>
        <v>1</v>
      </c>
      <c r="R921" s="213">
        <f t="shared" si="95"/>
        <v>1</v>
      </c>
    </row>
    <row r="922" spans="17:18" ht="12.75">
      <c r="Q922" s="213">
        <f t="shared" si="94"/>
        <v>1</v>
      </c>
      <c r="R922" s="213">
        <f t="shared" si="95"/>
        <v>1</v>
      </c>
    </row>
    <row r="923" spans="17:18" ht="12.75">
      <c r="Q923" s="213">
        <f t="shared" si="94"/>
        <v>1</v>
      </c>
      <c r="R923" s="213">
        <f t="shared" si="95"/>
        <v>1</v>
      </c>
    </row>
    <row r="924" spans="17:18" ht="12.75">
      <c r="Q924" s="213">
        <f t="shared" si="94"/>
        <v>1</v>
      </c>
      <c r="R924" s="213">
        <f t="shared" si="95"/>
        <v>1</v>
      </c>
    </row>
    <row r="925" spans="17:18" ht="12.75">
      <c r="Q925" s="213">
        <f t="shared" si="94"/>
        <v>1</v>
      </c>
      <c r="R925" s="213">
        <f t="shared" si="95"/>
        <v>1</v>
      </c>
    </row>
    <row r="926" spans="17:18" ht="12.75">
      <c r="Q926" s="213">
        <f t="shared" si="94"/>
        <v>1</v>
      </c>
      <c r="R926" s="213">
        <f t="shared" si="95"/>
        <v>1</v>
      </c>
    </row>
    <row r="927" spans="17:18" ht="12.75">
      <c r="Q927" s="213">
        <f t="shared" si="94"/>
        <v>1</v>
      </c>
      <c r="R927" s="213">
        <f t="shared" si="95"/>
        <v>1</v>
      </c>
    </row>
    <row r="928" spans="17:18" ht="12.75">
      <c r="Q928" s="213">
        <f t="shared" si="94"/>
        <v>1</v>
      </c>
      <c r="R928" s="213">
        <f t="shared" si="95"/>
        <v>1</v>
      </c>
    </row>
    <row r="929" spans="17:18" ht="12.75">
      <c r="Q929" s="213">
        <f t="shared" si="94"/>
        <v>1</v>
      </c>
      <c r="R929" s="213">
        <f t="shared" si="95"/>
        <v>1</v>
      </c>
    </row>
    <row r="930" spans="17:18" ht="12.75">
      <c r="Q930" s="213">
        <f t="shared" si="94"/>
        <v>1</v>
      </c>
      <c r="R930" s="213">
        <f t="shared" si="95"/>
        <v>1</v>
      </c>
    </row>
    <row r="931" spans="17:18" ht="12.75">
      <c r="Q931" s="213">
        <f t="shared" si="94"/>
        <v>1</v>
      </c>
      <c r="R931" s="213">
        <f t="shared" si="95"/>
        <v>1</v>
      </c>
    </row>
    <row r="932" spans="17:18" ht="12.75">
      <c r="Q932" s="213">
        <f t="shared" si="94"/>
        <v>1</v>
      </c>
      <c r="R932" s="213">
        <f t="shared" si="95"/>
        <v>1</v>
      </c>
    </row>
    <row r="933" spans="17:18" ht="12.75">
      <c r="Q933" s="213">
        <f t="shared" si="94"/>
        <v>1</v>
      </c>
      <c r="R933" s="213">
        <f t="shared" si="95"/>
        <v>1</v>
      </c>
    </row>
    <row r="934" spans="17:18" ht="12.75">
      <c r="Q934" s="213">
        <f t="shared" si="94"/>
        <v>1</v>
      </c>
      <c r="R934" s="213">
        <f t="shared" si="95"/>
        <v>1</v>
      </c>
    </row>
    <row r="935" spans="17:18" ht="12.75">
      <c r="Q935" s="213">
        <f t="shared" si="94"/>
        <v>1</v>
      </c>
      <c r="R935" s="213">
        <f t="shared" si="95"/>
        <v>1</v>
      </c>
    </row>
    <row r="936" spans="17:18" ht="12.75">
      <c r="Q936" s="213">
        <f t="shared" si="94"/>
        <v>1</v>
      </c>
      <c r="R936" s="213">
        <f t="shared" si="95"/>
        <v>1</v>
      </c>
    </row>
    <row r="937" spans="17:18" ht="12.75">
      <c r="Q937" s="213">
        <f t="shared" si="94"/>
        <v>1</v>
      </c>
      <c r="R937" s="213">
        <f t="shared" si="95"/>
        <v>1</v>
      </c>
    </row>
    <row r="938" spans="17:18" ht="12.75">
      <c r="Q938" s="213">
        <f t="shared" si="94"/>
        <v>1</v>
      </c>
      <c r="R938" s="213">
        <f t="shared" si="95"/>
        <v>1</v>
      </c>
    </row>
    <row r="939" spans="17:18" ht="12.75">
      <c r="Q939" s="213">
        <f t="shared" si="94"/>
        <v>1</v>
      </c>
      <c r="R939" s="213">
        <f t="shared" si="95"/>
        <v>1</v>
      </c>
    </row>
    <row r="940" spans="17:18" ht="12.75">
      <c r="Q940" s="213">
        <f t="shared" si="94"/>
        <v>1</v>
      </c>
      <c r="R940" s="213">
        <f t="shared" si="95"/>
        <v>1</v>
      </c>
    </row>
    <row r="941" spans="17:18" ht="12.75">
      <c r="Q941" s="213">
        <f t="shared" si="94"/>
        <v>1</v>
      </c>
      <c r="R941" s="213">
        <f t="shared" si="95"/>
        <v>1</v>
      </c>
    </row>
    <row r="942" spans="17:18" ht="12.75">
      <c r="Q942" s="213">
        <f t="shared" si="94"/>
        <v>1</v>
      </c>
      <c r="R942" s="213">
        <f t="shared" si="95"/>
        <v>1</v>
      </c>
    </row>
    <row r="943" spans="17:18" ht="12.75">
      <c r="Q943" s="213">
        <f t="shared" si="94"/>
        <v>1</v>
      </c>
      <c r="R943" s="213">
        <f t="shared" si="95"/>
        <v>1</v>
      </c>
    </row>
    <row r="944" spans="17:18" ht="12.75">
      <c r="Q944" s="213">
        <f t="shared" si="94"/>
        <v>1</v>
      </c>
      <c r="R944" s="213">
        <f t="shared" si="95"/>
        <v>1</v>
      </c>
    </row>
    <row r="945" spans="17:18" ht="12.75">
      <c r="Q945" s="213">
        <f t="shared" si="94"/>
        <v>1</v>
      </c>
      <c r="R945" s="213">
        <f t="shared" si="95"/>
        <v>1</v>
      </c>
    </row>
    <row r="946" spans="17:18" ht="12.75">
      <c r="Q946" s="213">
        <f t="shared" si="94"/>
        <v>1</v>
      </c>
      <c r="R946" s="213">
        <f t="shared" si="95"/>
        <v>1</v>
      </c>
    </row>
    <row r="947" spans="17:18" ht="12.75">
      <c r="Q947" s="213">
        <f t="shared" si="94"/>
        <v>1</v>
      </c>
      <c r="R947" s="213">
        <f t="shared" si="95"/>
        <v>1</v>
      </c>
    </row>
    <row r="948" spans="17:18" ht="12.75">
      <c r="Q948" s="213">
        <f t="shared" si="94"/>
        <v>1</v>
      </c>
      <c r="R948" s="213">
        <f t="shared" si="95"/>
        <v>1</v>
      </c>
    </row>
    <row r="949" spans="17:18" ht="12.75">
      <c r="Q949" s="213">
        <f t="shared" si="94"/>
        <v>1</v>
      </c>
      <c r="R949" s="213">
        <f t="shared" si="95"/>
        <v>1</v>
      </c>
    </row>
    <row r="950" spans="17:18" ht="12.75">
      <c r="Q950" s="213">
        <f t="shared" si="94"/>
        <v>1</v>
      </c>
      <c r="R950" s="213">
        <f t="shared" si="95"/>
        <v>1</v>
      </c>
    </row>
    <row r="951" spans="17:18" ht="12.75">
      <c r="Q951" s="213">
        <f t="shared" si="94"/>
        <v>1</v>
      </c>
      <c r="R951" s="213">
        <f t="shared" si="95"/>
        <v>1</v>
      </c>
    </row>
    <row r="952" spans="17:18" ht="12.75">
      <c r="Q952" s="213">
        <f t="shared" si="94"/>
        <v>1</v>
      </c>
      <c r="R952" s="213">
        <f t="shared" si="95"/>
        <v>1</v>
      </c>
    </row>
    <row r="953" spans="17:18" ht="12.75">
      <c r="Q953" s="213">
        <f t="shared" si="94"/>
        <v>1</v>
      </c>
      <c r="R953" s="213">
        <f t="shared" si="95"/>
        <v>1</v>
      </c>
    </row>
    <row r="954" spans="17:18" ht="12.75">
      <c r="Q954" s="213">
        <f t="shared" si="94"/>
        <v>1</v>
      </c>
      <c r="R954" s="213">
        <f t="shared" si="95"/>
        <v>1</v>
      </c>
    </row>
    <row r="955" spans="17:18" ht="12.75">
      <c r="Q955" s="213">
        <f t="shared" si="94"/>
        <v>1</v>
      </c>
      <c r="R955" s="213">
        <f t="shared" si="95"/>
        <v>1</v>
      </c>
    </row>
    <row r="956" spans="17:18" ht="12.75">
      <c r="Q956" s="213">
        <f t="shared" si="94"/>
        <v>1</v>
      </c>
      <c r="R956" s="213">
        <f t="shared" si="95"/>
        <v>1</v>
      </c>
    </row>
    <row r="957" spans="17:18" ht="12.75">
      <c r="Q957" s="213">
        <f t="shared" si="94"/>
        <v>1</v>
      </c>
      <c r="R957" s="213">
        <f t="shared" si="95"/>
        <v>1</v>
      </c>
    </row>
    <row r="958" spans="17:18" ht="12.75">
      <c r="Q958" s="213">
        <f t="shared" si="94"/>
        <v>1</v>
      </c>
      <c r="R958" s="213">
        <f t="shared" si="95"/>
        <v>1</v>
      </c>
    </row>
    <row r="959" spans="17:18" ht="12.75">
      <c r="Q959" s="213">
        <f t="shared" si="94"/>
        <v>1</v>
      </c>
      <c r="R959" s="213">
        <f t="shared" si="95"/>
        <v>1</v>
      </c>
    </row>
    <row r="960" spans="17:18" ht="12.75">
      <c r="Q960" s="213">
        <f t="shared" si="94"/>
        <v>1</v>
      </c>
      <c r="R960" s="213">
        <f t="shared" si="95"/>
        <v>1</v>
      </c>
    </row>
    <row r="961" spans="17:18" ht="12.75">
      <c r="Q961" s="213">
        <f t="shared" si="94"/>
        <v>1</v>
      </c>
      <c r="R961" s="213">
        <f t="shared" si="95"/>
        <v>1</v>
      </c>
    </row>
    <row r="962" spans="17:18" ht="12.75">
      <c r="Q962" s="213">
        <f t="shared" si="94"/>
        <v>1</v>
      </c>
      <c r="R962" s="213">
        <f t="shared" si="95"/>
        <v>1</v>
      </c>
    </row>
    <row r="963" spans="17:18" ht="12.75">
      <c r="Q963" s="213">
        <f t="shared" si="94"/>
        <v>1</v>
      </c>
      <c r="R963" s="213">
        <f t="shared" si="95"/>
        <v>1</v>
      </c>
    </row>
    <row r="964" spans="17:18" ht="12.75">
      <c r="Q964" s="213">
        <f t="shared" si="94"/>
        <v>1</v>
      </c>
      <c r="R964" s="213">
        <f t="shared" si="95"/>
        <v>1</v>
      </c>
    </row>
    <row r="965" spans="17:18" ht="12.75">
      <c r="Q965" s="213">
        <f t="shared" si="94"/>
        <v>1</v>
      </c>
      <c r="R965" s="213">
        <f t="shared" si="95"/>
        <v>1</v>
      </c>
    </row>
    <row r="966" spans="17:18" ht="12.75">
      <c r="Q966" s="213">
        <f t="shared" si="94"/>
        <v>1</v>
      </c>
      <c r="R966" s="213">
        <f t="shared" si="95"/>
        <v>1</v>
      </c>
    </row>
    <row r="967" spans="17:18" ht="12.75">
      <c r="Q967" s="213">
        <f t="shared" si="94"/>
        <v>1</v>
      </c>
      <c r="R967" s="213">
        <f t="shared" si="95"/>
        <v>1</v>
      </c>
    </row>
    <row r="968" spans="17:18" ht="12.75">
      <c r="Q968" s="213">
        <f t="shared" si="94"/>
        <v>1</v>
      </c>
      <c r="R968" s="213">
        <f t="shared" si="95"/>
        <v>1</v>
      </c>
    </row>
    <row r="969" spans="17:18" ht="12.75">
      <c r="Q969" s="213">
        <f t="shared" si="94"/>
        <v>1</v>
      </c>
      <c r="R969" s="213">
        <f t="shared" si="95"/>
        <v>1</v>
      </c>
    </row>
    <row r="970" spans="17:18" ht="12.75">
      <c r="Q970" s="213">
        <f t="shared" si="94"/>
        <v>1</v>
      </c>
      <c r="R970" s="213">
        <f t="shared" si="95"/>
        <v>1</v>
      </c>
    </row>
    <row r="971" spans="17:18" ht="12.75">
      <c r="Q971" s="213">
        <f t="shared" si="94"/>
        <v>1</v>
      </c>
      <c r="R971" s="213">
        <f t="shared" si="95"/>
        <v>1</v>
      </c>
    </row>
    <row r="972" spans="17:18" ht="12.75">
      <c r="Q972" s="213">
        <f t="shared" si="94"/>
        <v>1</v>
      </c>
      <c r="R972" s="213">
        <f t="shared" si="95"/>
        <v>1</v>
      </c>
    </row>
    <row r="973" spans="17:18" ht="12.75">
      <c r="Q973" s="213">
        <f t="shared" si="94"/>
        <v>1</v>
      </c>
      <c r="R973" s="213">
        <f t="shared" si="95"/>
        <v>1</v>
      </c>
    </row>
    <row r="974" spans="17:18" ht="12.75">
      <c r="Q974" s="213">
        <f t="shared" si="94"/>
        <v>1</v>
      </c>
      <c r="R974" s="213">
        <f t="shared" si="95"/>
        <v>1</v>
      </c>
    </row>
    <row r="975" spans="17:18" ht="12.75">
      <c r="Q975" s="213">
        <f t="shared" si="94"/>
        <v>1</v>
      </c>
      <c r="R975" s="213">
        <f t="shared" si="95"/>
        <v>1</v>
      </c>
    </row>
    <row r="976" spans="17:18" ht="12.75">
      <c r="Q976" s="213">
        <f t="shared" si="94"/>
        <v>1</v>
      </c>
      <c r="R976" s="213">
        <f t="shared" si="95"/>
        <v>1</v>
      </c>
    </row>
    <row r="977" spans="17:18" ht="12.75">
      <c r="Q977" s="213">
        <f t="shared" si="94"/>
        <v>1</v>
      </c>
      <c r="R977" s="213">
        <f t="shared" si="95"/>
        <v>1</v>
      </c>
    </row>
    <row r="978" spans="17:18" ht="12.75">
      <c r="Q978" s="213">
        <f t="shared" si="94"/>
        <v>1</v>
      </c>
      <c r="R978" s="213">
        <f t="shared" si="95"/>
        <v>1</v>
      </c>
    </row>
    <row r="979" spans="17:18" ht="12.75">
      <c r="Q979" s="213">
        <f t="shared" si="94"/>
        <v>1</v>
      </c>
      <c r="R979" s="213">
        <f t="shared" si="95"/>
        <v>1</v>
      </c>
    </row>
    <row r="980" spans="17:18" ht="12.75">
      <c r="Q980" s="213">
        <f aca="true" t="shared" si="96" ref="Q980:Q1043">IF(D980="H",0.5,IF(D980="L",3,1))</f>
        <v>1</v>
      </c>
      <c r="R980" s="213">
        <f aca="true" t="shared" si="97" ref="R980:R1043">IF(D980="H",3,IF(D980="L",0.5,1))</f>
        <v>1</v>
      </c>
    </row>
    <row r="981" spans="17:18" ht="12.75">
      <c r="Q981" s="213">
        <f t="shared" si="96"/>
        <v>1</v>
      </c>
      <c r="R981" s="213">
        <f t="shared" si="97"/>
        <v>1</v>
      </c>
    </row>
    <row r="982" spans="17:18" ht="12.75">
      <c r="Q982" s="213">
        <f t="shared" si="96"/>
        <v>1</v>
      </c>
      <c r="R982" s="213">
        <f t="shared" si="97"/>
        <v>1</v>
      </c>
    </row>
    <row r="983" spans="17:18" ht="12.75">
      <c r="Q983" s="213">
        <f t="shared" si="96"/>
        <v>1</v>
      </c>
      <c r="R983" s="213">
        <f t="shared" si="97"/>
        <v>1</v>
      </c>
    </row>
    <row r="984" spans="17:18" ht="12.75">
      <c r="Q984" s="213">
        <f t="shared" si="96"/>
        <v>1</v>
      </c>
      <c r="R984" s="213">
        <f t="shared" si="97"/>
        <v>1</v>
      </c>
    </row>
    <row r="985" spans="17:18" ht="12.75">
      <c r="Q985" s="213">
        <f t="shared" si="96"/>
        <v>1</v>
      </c>
      <c r="R985" s="213">
        <f t="shared" si="97"/>
        <v>1</v>
      </c>
    </row>
    <row r="986" spans="17:18" ht="12.75">
      <c r="Q986" s="213">
        <f t="shared" si="96"/>
        <v>1</v>
      </c>
      <c r="R986" s="213">
        <f t="shared" si="97"/>
        <v>1</v>
      </c>
    </row>
    <row r="987" spans="17:18" ht="12.75">
      <c r="Q987" s="213">
        <f t="shared" si="96"/>
        <v>1</v>
      </c>
      <c r="R987" s="213">
        <f t="shared" si="97"/>
        <v>1</v>
      </c>
    </row>
    <row r="988" spans="17:18" ht="12.75">
      <c r="Q988" s="213">
        <f t="shared" si="96"/>
        <v>1</v>
      </c>
      <c r="R988" s="213">
        <f t="shared" si="97"/>
        <v>1</v>
      </c>
    </row>
    <row r="989" spans="17:18" ht="12.75">
      <c r="Q989" s="213">
        <f t="shared" si="96"/>
        <v>1</v>
      </c>
      <c r="R989" s="213">
        <f t="shared" si="97"/>
        <v>1</v>
      </c>
    </row>
    <row r="990" spans="17:18" ht="12.75">
      <c r="Q990" s="213">
        <f t="shared" si="96"/>
        <v>1</v>
      </c>
      <c r="R990" s="213">
        <f t="shared" si="97"/>
        <v>1</v>
      </c>
    </row>
    <row r="991" spans="17:18" ht="12.75">
      <c r="Q991" s="213">
        <f t="shared" si="96"/>
        <v>1</v>
      </c>
      <c r="R991" s="213">
        <f t="shared" si="97"/>
        <v>1</v>
      </c>
    </row>
    <row r="992" spans="17:18" ht="12.75">
      <c r="Q992" s="213">
        <f t="shared" si="96"/>
        <v>1</v>
      </c>
      <c r="R992" s="213">
        <f t="shared" si="97"/>
        <v>1</v>
      </c>
    </row>
    <row r="993" spans="17:18" ht="12.75">
      <c r="Q993" s="213">
        <f t="shared" si="96"/>
        <v>1</v>
      </c>
      <c r="R993" s="213">
        <f t="shared" si="97"/>
        <v>1</v>
      </c>
    </row>
    <row r="994" spans="17:18" ht="12.75">
      <c r="Q994" s="213">
        <f t="shared" si="96"/>
        <v>1</v>
      </c>
      <c r="R994" s="213">
        <f t="shared" si="97"/>
        <v>1</v>
      </c>
    </row>
    <row r="995" spans="17:18" ht="12.75">
      <c r="Q995" s="213">
        <f t="shared" si="96"/>
        <v>1</v>
      </c>
      <c r="R995" s="213">
        <f t="shared" si="97"/>
        <v>1</v>
      </c>
    </row>
    <row r="996" spans="17:18" ht="12.75">
      <c r="Q996" s="213">
        <f t="shared" si="96"/>
        <v>1</v>
      </c>
      <c r="R996" s="213">
        <f t="shared" si="97"/>
        <v>1</v>
      </c>
    </row>
    <row r="997" spans="17:18" ht="12.75">
      <c r="Q997" s="213">
        <f t="shared" si="96"/>
        <v>1</v>
      </c>
      <c r="R997" s="213">
        <f t="shared" si="97"/>
        <v>1</v>
      </c>
    </row>
    <row r="998" spans="17:18" ht="12.75">
      <c r="Q998" s="213">
        <f t="shared" si="96"/>
        <v>1</v>
      </c>
      <c r="R998" s="213">
        <f t="shared" si="97"/>
        <v>1</v>
      </c>
    </row>
    <row r="999" spans="17:18" ht="12.75">
      <c r="Q999" s="213">
        <f t="shared" si="96"/>
        <v>1</v>
      </c>
      <c r="R999" s="213">
        <f t="shared" si="97"/>
        <v>1</v>
      </c>
    </row>
    <row r="1000" spans="17:18" ht="12.75">
      <c r="Q1000" s="213">
        <f t="shared" si="96"/>
        <v>1</v>
      </c>
      <c r="R1000" s="213">
        <f t="shared" si="97"/>
        <v>1</v>
      </c>
    </row>
    <row r="1001" spans="17:18" ht="12.75">
      <c r="Q1001" s="213">
        <f t="shared" si="96"/>
        <v>1</v>
      </c>
      <c r="R1001" s="213">
        <f t="shared" si="97"/>
        <v>1</v>
      </c>
    </row>
    <row r="1002" spans="17:18" ht="12.75">
      <c r="Q1002" s="213">
        <f t="shared" si="96"/>
        <v>1</v>
      </c>
      <c r="R1002" s="213">
        <f t="shared" si="97"/>
        <v>1</v>
      </c>
    </row>
    <row r="1003" spans="17:18" ht="12.75">
      <c r="Q1003" s="213">
        <f t="shared" si="96"/>
        <v>1</v>
      </c>
      <c r="R1003" s="213">
        <f t="shared" si="97"/>
        <v>1</v>
      </c>
    </row>
    <row r="1004" spans="17:18" ht="12.75">
      <c r="Q1004" s="213">
        <f t="shared" si="96"/>
        <v>1</v>
      </c>
      <c r="R1004" s="213">
        <f t="shared" si="97"/>
        <v>1</v>
      </c>
    </row>
    <row r="1005" spans="17:18" ht="12.75">
      <c r="Q1005" s="213">
        <f t="shared" si="96"/>
        <v>1</v>
      </c>
      <c r="R1005" s="213">
        <f t="shared" si="97"/>
        <v>1</v>
      </c>
    </row>
    <row r="1006" spans="17:18" ht="12.75">
      <c r="Q1006" s="213">
        <f t="shared" si="96"/>
        <v>1</v>
      </c>
      <c r="R1006" s="213">
        <f t="shared" si="97"/>
        <v>1</v>
      </c>
    </row>
    <row r="1007" spans="17:18" ht="12.75">
      <c r="Q1007" s="213">
        <f t="shared" si="96"/>
        <v>1</v>
      </c>
      <c r="R1007" s="213">
        <f t="shared" si="97"/>
        <v>1</v>
      </c>
    </row>
    <row r="1008" spans="17:18" ht="12.75">
      <c r="Q1008" s="213">
        <f t="shared" si="96"/>
        <v>1</v>
      </c>
      <c r="R1008" s="213">
        <f t="shared" si="97"/>
        <v>1</v>
      </c>
    </row>
    <row r="1009" spans="17:18" ht="12.75">
      <c r="Q1009" s="213">
        <f t="shared" si="96"/>
        <v>1</v>
      </c>
      <c r="R1009" s="213">
        <f t="shared" si="97"/>
        <v>1</v>
      </c>
    </row>
    <row r="1010" spans="17:18" ht="12.75">
      <c r="Q1010" s="213">
        <f t="shared" si="96"/>
        <v>1</v>
      </c>
      <c r="R1010" s="213">
        <f t="shared" si="97"/>
        <v>1</v>
      </c>
    </row>
    <row r="1011" spans="17:18" ht="12.75">
      <c r="Q1011" s="213">
        <f t="shared" si="96"/>
        <v>1</v>
      </c>
      <c r="R1011" s="213">
        <f t="shared" si="97"/>
        <v>1</v>
      </c>
    </row>
    <row r="1012" spans="17:18" ht="12.75">
      <c r="Q1012" s="213">
        <f t="shared" si="96"/>
        <v>1</v>
      </c>
      <c r="R1012" s="213">
        <f t="shared" si="97"/>
        <v>1</v>
      </c>
    </row>
    <row r="1013" spans="17:18" ht="12.75">
      <c r="Q1013" s="213">
        <f t="shared" si="96"/>
        <v>1</v>
      </c>
      <c r="R1013" s="213">
        <f t="shared" si="97"/>
        <v>1</v>
      </c>
    </row>
    <row r="1014" spans="17:18" ht="12.75">
      <c r="Q1014" s="213">
        <f t="shared" si="96"/>
        <v>1</v>
      </c>
      <c r="R1014" s="213">
        <f t="shared" si="97"/>
        <v>1</v>
      </c>
    </row>
    <row r="1015" spans="17:18" ht="12.75">
      <c r="Q1015" s="213">
        <f t="shared" si="96"/>
        <v>1</v>
      </c>
      <c r="R1015" s="213">
        <f t="shared" si="97"/>
        <v>1</v>
      </c>
    </row>
    <row r="1016" spans="17:18" ht="12.75">
      <c r="Q1016" s="213">
        <f t="shared" si="96"/>
        <v>1</v>
      </c>
      <c r="R1016" s="213">
        <f t="shared" si="97"/>
        <v>1</v>
      </c>
    </row>
    <row r="1017" spans="17:18" ht="12.75">
      <c r="Q1017" s="213">
        <f t="shared" si="96"/>
        <v>1</v>
      </c>
      <c r="R1017" s="213">
        <f t="shared" si="97"/>
        <v>1</v>
      </c>
    </row>
    <row r="1018" spans="17:18" ht="12.75">
      <c r="Q1018" s="213">
        <f t="shared" si="96"/>
        <v>1</v>
      </c>
      <c r="R1018" s="213">
        <f t="shared" si="97"/>
        <v>1</v>
      </c>
    </row>
    <row r="1019" spans="17:18" ht="12.75">
      <c r="Q1019" s="213">
        <f t="shared" si="96"/>
        <v>1</v>
      </c>
      <c r="R1019" s="213">
        <f t="shared" si="97"/>
        <v>1</v>
      </c>
    </row>
    <row r="1020" spans="17:18" ht="12.75">
      <c r="Q1020" s="213">
        <f t="shared" si="96"/>
        <v>1</v>
      </c>
      <c r="R1020" s="213">
        <f t="shared" si="97"/>
        <v>1</v>
      </c>
    </row>
    <row r="1021" spans="17:18" ht="12.75">
      <c r="Q1021" s="213">
        <f t="shared" si="96"/>
        <v>1</v>
      </c>
      <c r="R1021" s="213">
        <f t="shared" si="97"/>
        <v>1</v>
      </c>
    </row>
    <row r="1022" spans="17:18" ht="12.75">
      <c r="Q1022" s="213">
        <f t="shared" si="96"/>
        <v>1</v>
      </c>
      <c r="R1022" s="213">
        <f t="shared" si="97"/>
        <v>1</v>
      </c>
    </row>
    <row r="1023" spans="17:18" ht="12.75">
      <c r="Q1023" s="213">
        <f t="shared" si="96"/>
        <v>1</v>
      </c>
      <c r="R1023" s="213">
        <f t="shared" si="97"/>
        <v>1</v>
      </c>
    </row>
    <row r="1024" spans="17:18" ht="12.75">
      <c r="Q1024" s="213">
        <f t="shared" si="96"/>
        <v>1</v>
      </c>
      <c r="R1024" s="213">
        <f t="shared" si="97"/>
        <v>1</v>
      </c>
    </row>
    <row r="1025" spans="17:18" ht="12.75">
      <c r="Q1025" s="213">
        <f t="shared" si="96"/>
        <v>1</v>
      </c>
      <c r="R1025" s="213">
        <f t="shared" si="97"/>
        <v>1</v>
      </c>
    </row>
    <row r="1026" spans="17:18" ht="12.75">
      <c r="Q1026" s="213">
        <f t="shared" si="96"/>
        <v>1</v>
      </c>
      <c r="R1026" s="213">
        <f t="shared" si="97"/>
        <v>1</v>
      </c>
    </row>
    <row r="1027" spans="17:18" ht="12.75">
      <c r="Q1027" s="213">
        <f t="shared" si="96"/>
        <v>1</v>
      </c>
      <c r="R1027" s="213">
        <f t="shared" si="97"/>
        <v>1</v>
      </c>
    </row>
    <row r="1028" spans="17:18" ht="12.75">
      <c r="Q1028" s="213">
        <f t="shared" si="96"/>
        <v>1</v>
      </c>
      <c r="R1028" s="213">
        <f t="shared" si="97"/>
        <v>1</v>
      </c>
    </row>
    <row r="1029" spans="17:18" ht="12.75">
      <c r="Q1029" s="213">
        <f t="shared" si="96"/>
        <v>1</v>
      </c>
      <c r="R1029" s="213">
        <f t="shared" si="97"/>
        <v>1</v>
      </c>
    </row>
    <row r="1030" spans="17:18" ht="12.75">
      <c r="Q1030" s="213">
        <f t="shared" si="96"/>
        <v>1</v>
      </c>
      <c r="R1030" s="213">
        <f t="shared" si="97"/>
        <v>1</v>
      </c>
    </row>
    <row r="1031" spans="17:18" ht="12.75">
      <c r="Q1031" s="213">
        <f t="shared" si="96"/>
        <v>1</v>
      </c>
      <c r="R1031" s="213">
        <f t="shared" si="97"/>
        <v>1</v>
      </c>
    </row>
    <row r="1032" spans="17:18" ht="12.75">
      <c r="Q1032" s="213">
        <f t="shared" si="96"/>
        <v>1</v>
      </c>
      <c r="R1032" s="213">
        <f t="shared" si="97"/>
        <v>1</v>
      </c>
    </row>
    <row r="1033" spans="17:18" ht="12.75">
      <c r="Q1033" s="213">
        <f t="shared" si="96"/>
        <v>1</v>
      </c>
      <c r="R1033" s="213">
        <f t="shared" si="97"/>
        <v>1</v>
      </c>
    </row>
    <row r="1034" spans="17:18" ht="12.75">
      <c r="Q1034" s="213">
        <f t="shared" si="96"/>
        <v>1</v>
      </c>
      <c r="R1034" s="213">
        <f t="shared" si="97"/>
        <v>1</v>
      </c>
    </row>
    <row r="1035" spans="17:18" ht="12.75">
      <c r="Q1035" s="213">
        <f t="shared" si="96"/>
        <v>1</v>
      </c>
      <c r="R1035" s="213">
        <f t="shared" si="97"/>
        <v>1</v>
      </c>
    </row>
    <row r="1036" spans="17:18" ht="12.75">
      <c r="Q1036" s="213">
        <f t="shared" si="96"/>
        <v>1</v>
      </c>
      <c r="R1036" s="213">
        <f t="shared" si="97"/>
        <v>1</v>
      </c>
    </row>
    <row r="1037" spans="17:18" ht="12.75">
      <c r="Q1037" s="213">
        <f t="shared" si="96"/>
        <v>1</v>
      </c>
      <c r="R1037" s="213">
        <f t="shared" si="97"/>
        <v>1</v>
      </c>
    </row>
    <row r="1038" spans="17:18" ht="12.75">
      <c r="Q1038" s="213">
        <f t="shared" si="96"/>
        <v>1</v>
      </c>
      <c r="R1038" s="213">
        <f t="shared" si="97"/>
        <v>1</v>
      </c>
    </row>
    <row r="1039" spans="17:18" ht="12.75">
      <c r="Q1039" s="213">
        <f t="shared" si="96"/>
        <v>1</v>
      </c>
      <c r="R1039" s="213">
        <f t="shared" si="97"/>
        <v>1</v>
      </c>
    </row>
    <row r="1040" spans="17:18" ht="12.75">
      <c r="Q1040" s="213">
        <f t="shared" si="96"/>
        <v>1</v>
      </c>
      <c r="R1040" s="213">
        <f t="shared" si="97"/>
        <v>1</v>
      </c>
    </row>
    <row r="1041" spans="17:18" ht="12.75">
      <c r="Q1041" s="213">
        <f t="shared" si="96"/>
        <v>1</v>
      </c>
      <c r="R1041" s="213">
        <f t="shared" si="97"/>
        <v>1</v>
      </c>
    </row>
    <row r="1042" spans="17:18" ht="12.75">
      <c r="Q1042" s="213">
        <f t="shared" si="96"/>
        <v>1</v>
      </c>
      <c r="R1042" s="213">
        <f t="shared" si="97"/>
        <v>1</v>
      </c>
    </row>
    <row r="1043" spans="17:18" ht="12.75">
      <c r="Q1043" s="213">
        <f t="shared" si="96"/>
        <v>1</v>
      </c>
      <c r="R1043" s="213">
        <f t="shared" si="97"/>
        <v>1</v>
      </c>
    </row>
    <row r="1044" spans="17:18" ht="12.75">
      <c r="Q1044" s="213">
        <f aca="true" t="shared" si="98" ref="Q1044:Q1107">IF(D1044="H",0.5,IF(D1044="L",3,1))</f>
        <v>1</v>
      </c>
      <c r="R1044" s="213">
        <f aca="true" t="shared" si="99" ref="R1044:R1107">IF(D1044="H",3,IF(D1044="L",0.5,1))</f>
        <v>1</v>
      </c>
    </row>
    <row r="1045" spans="17:18" ht="12.75">
      <c r="Q1045" s="213">
        <f t="shared" si="98"/>
        <v>1</v>
      </c>
      <c r="R1045" s="213">
        <f t="shared" si="99"/>
        <v>1</v>
      </c>
    </row>
    <row r="1046" spans="17:18" ht="12.75">
      <c r="Q1046" s="213">
        <f t="shared" si="98"/>
        <v>1</v>
      </c>
      <c r="R1046" s="213">
        <f t="shared" si="99"/>
        <v>1</v>
      </c>
    </row>
    <row r="1047" spans="17:18" ht="12.75">
      <c r="Q1047" s="213">
        <f t="shared" si="98"/>
        <v>1</v>
      </c>
      <c r="R1047" s="213">
        <f t="shared" si="99"/>
        <v>1</v>
      </c>
    </row>
    <row r="1048" spans="17:18" ht="12.75">
      <c r="Q1048" s="213">
        <f t="shared" si="98"/>
        <v>1</v>
      </c>
      <c r="R1048" s="213">
        <f t="shared" si="99"/>
        <v>1</v>
      </c>
    </row>
    <row r="1049" spans="17:18" ht="12.75">
      <c r="Q1049" s="213">
        <f t="shared" si="98"/>
        <v>1</v>
      </c>
      <c r="R1049" s="213">
        <f t="shared" si="99"/>
        <v>1</v>
      </c>
    </row>
    <row r="1050" spans="17:18" ht="12.75">
      <c r="Q1050" s="213">
        <f t="shared" si="98"/>
        <v>1</v>
      </c>
      <c r="R1050" s="213">
        <f t="shared" si="99"/>
        <v>1</v>
      </c>
    </row>
    <row r="1051" spans="17:18" ht="12.75">
      <c r="Q1051" s="213">
        <f t="shared" si="98"/>
        <v>1</v>
      </c>
      <c r="R1051" s="213">
        <f t="shared" si="99"/>
        <v>1</v>
      </c>
    </row>
    <row r="1052" spans="17:18" ht="12.75">
      <c r="Q1052" s="213">
        <f t="shared" si="98"/>
        <v>1</v>
      </c>
      <c r="R1052" s="213">
        <f t="shared" si="99"/>
        <v>1</v>
      </c>
    </row>
    <row r="1053" spans="17:18" ht="12.75">
      <c r="Q1053" s="213">
        <f t="shared" si="98"/>
        <v>1</v>
      </c>
      <c r="R1053" s="213">
        <f t="shared" si="99"/>
        <v>1</v>
      </c>
    </row>
    <row r="1054" spans="17:18" ht="12.75">
      <c r="Q1054" s="213">
        <f t="shared" si="98"/>
        <v>1</v>
      </c>
      <c r="R1054" s="213">
        <f t="shared" si="99"/>
        <v>1</v>
      </c>
    </row>
    <row r="1055" spans="17:18" ht="12.75">
      <c r="Q1055" s="213">
        <f t="shared" si="98"/>
        <v>1</v>
      </c>
      <c r="R1055" s="213">
        <f t="shared" si="99"/>
        <v>1</v>
      </c>
    </row>
    <row r="1056" spans="17:18" ht="12.75">
      <c r="Q1056" s="213">
        <f t="shared" si="98"/>
        <v>1</v>
      </c>
      <c r="R1056" s="213">
        <f t="shared" si="99"/>
        <v>1</v>
      </c>
    </row>
    <row r="1057" spans="17:18" ht="12.75">
      <c r="Q1057" s="213">
        <f t="shared" si="98"/>
        <v>1</v>
      </c>
      <c r="R1057" s="213">
        <f t="shared" si="99"/>
        <v>1</v>
      </c>
    </row>
    <row r="1058" spans="17:18" ht="12.75">
      <c r="Q1058" s="213">
        <f t="shared" si="98"/>
        <v>1</v>
      </c>
      <c r="R1058" s="213">
        <f t="shared" si="99"/>
        <v>1</v>
      </c>
    </row>
    <row r="1059" spans="17:18" ht="12.75">
      <c r="Q1059" s="213">
        <f t="shared" si="98"/>
        <v>1</v>
      </c>
      <c r="R1059" s="213">
        <f t="shared" si="99"/>
        <v>1</v>
      </c>
    </row>
    <row r="1060" spans="17:18" ht="12.75">
      <c r="Q1060" s="213">
        <f t="shared" si="98"/>
        <v>1</v>
      </c>
      <c r="R1060" s="213">
        <f t="shared" si="99"/>
        <v>1</v>
      </c>
    </row>
    <row r="1061" spans="17:18" ht="12.75">
      <c r="Q1061" s="213">
        <f t="shared" si="98"/>
        <v>1</v>
      </c>
      <c r="R1061" s="213">
        <f t="shared" si="99"/>
        <v>1</v>
      </c>
    </row>
    <row r="1062" spans="17:18" ht="12.75">
      <c r="Q1062" s="213">
        <f t="shared" si="98"/>
        <v>1</v>
      </c>
      <c r="R1062" s="213">
        <f t="shared" si="99"/>
        <v>1</v>
      </c>
    </row>
    <row r="1063" spans="17:18" ht="12.75">
      <c r="Q1063" s="213">
        <f t="shared" si="98"/>
        <v>1</v>
      </c>
      <c r="R1063" s="213">
        <f t="shared" si="99"/>
        <v>1</v>
      </c>
    </row>
    <row r="1064" spans="17:18" ht="12.75">
      <c r="Q1064" s="213">
        <f t="shared" si="98"/>
        <v>1</v>
      </c>
      <c r="R1064" s="213">
        <f t="shared" si="99"/>
        <v>1</v>
      </c>
    </row>
    <row r="1065" spans="17:18" ht="12.75">
      <c r="Q1065" s="213">
        <f t="shared" si="98"/>
        <v>1</v>
      </c>
      <c r="R1065" s="213">
        <f t="shared" si="99"/>
        <v>1</v>
      </c>
    </row>
    <row r="1066" spans="17:18" ht="12.75">
      <c r="Q1066" s="213">
        <f t="shared" si="98"/>
        <v>1</v>
      </c>
      <c r="R1066" s="213">
        <f t="shared" si="99"/>
        <v>1</v>
      </c>
    </row>
    <row r="1067" spans="17:18" ht="12.75">
      <c r="Q1067" s="213">
        <f t="shared" si="98"/>
        <v>1</v>
      </c>
      <c r="R1067" s="213">
        <f t="shared" si="99"/>
        <v>1</v>
      </c>
    </row>
    <row r="1068" spans="17:18" ht="12.75">
      <c r="Q1068" s="213">
        <f t="shared" si="98"/>
        <v>1</v>
      </c>
      <c r="R1068" s="213">
        <f t="shared" si="99"/>
        <v>1</v>
      </c>
    </row>
    <row r="1069" spans="17:18" ht="12.75">
      <c r="Q1069" s="213">
        <f t="shared" si="98"/>
        <v>1</v>
      </c>
      <c r="R1069" s="213">
        <f t="shared" si="99"/>
        <v>1</v>
      </c>
    </row>
    <row r="1070" spans="17:18" ht="12.75">
      <c r="Q1070" s="213">
        <f t="shared" si="98"/>
        <v>1</v>
      </c>
      <c r="R1070" s="213">
        <f t="shared" si="99"/>
        <v>1</v>
      </c>
    </row>
    <row r="1071" spans="17:18" ht="12.75">
      <c r="Q1071" s="213">
        <f t="shared" si="98"/>
        <v>1</v>
      </c>
      <c r="R1071" s="213">
        <f t="shared" si="99"/>
        <v>1</v>
      </c>
    </row>
    <row r="1072" spans="17:18" ht="12.75">
      <c r="Q1072" s="213">
        <f t="shared" si="98"/>
        <v>1</v>
      </c>
      <c r="R1072" s="213">
        <f t="shared" si="99"/>
        <v>1</v>
      </c>
    </row>
    <row r="1073" spans="17:18" ht="12.75">
      <c r="Q1073" s="213">
        <f t="shared" si="98"/>
        <v>1</v>
      </c>
      <c r="R1073" s="213">
        <f t="shared" si="99"/>
        <v>1</v>
      </c>
    </row>
    <row r="1074" spans="17:18" ht="12.75">
      <c r="Q1074" s="213">
        <f t="shared" si="98"/>
        <v>1</v>
      </c>
      <c r="R1074" s="213">
        <f t="shared" si="99"/>
        <v>1</v>
      </c>
    </row>
    <row r="1075" spans="17:18" ht="12.75">
      <c r="Q1075" s="213">
        <f t="shared" si="98"/>
        <v>1</v>
      </c>
      <c r="R1075" s="213">
        <f t="shared" si="99"/>
        <v>1</v>
      </c>
    </row>
    <row r="1076" spans="17:18" ht="12.75">
      <c r="Q1076" s="213">
        <f t="shared" si="98"/>
        <v>1</v>
      </c>
      <c r="R1076" s="213">
        <f t="shared" si="99"/>
        <v>1</v>
      </c>
    </row>
    <row r="1077" spans="17:18" ht="12.75">
      <c r="Q1077" s="213">
        <f t="shared" si="98"/>
        <v>1</v>
      </c>
      <c r="R1077" s="213">
        <f t="shared" si="99"/>
        <v>1</v>
      </c>
    </row>
    <row r="1078" spans="17:18" ht="12.75">
      <c r="Q1078" s="213">
        <f t="shared" si="98"/>
        <v>1</v>
      </c>
      <c r="R1078" s="213">
        <f t="shared" si="99"/>
        <v>1</v>
      </c>
    </row>
    <row r="1079" spans="17:18" ht="12.75">
      <c r="Q1079" s="213">
        <f t="shared" si="98"/>
        <v>1</v>
      </c>
      <c r="R1079" s="213">
        <f t="shared" si="99"/>
        <v>1</v>
      </c>
    </row>
    <row r="1080" spans="17:18" ht="12.75">
      <c r="Q1080" s="213">
        <f t="shared" si="98"/>
        <v>1</v>
      </c>
      <c r="R1080" s="213">
        <f t="shared" si="99"/>
        <v>1</v>
      </c>
    </row>
    <row r="1081" spans="17:18" ht="12.75">
      <c r="Q1081" s="213">
        <f t="shared" si="98"/>
        <v>1</v>
      </c>
      <c r="R1081" s="213">
        <f t="shared" si="99"/>
        <v>1</v>
      </c>
    </row>
    <row r="1082" spans="17:18" ht="12.75">
      <c r="Q1082" s="213">
        <f t="shared" si="98"/>
        <v>1</v>
      </c>
      <c r="R1082" s="213">
        <f t="shared" si="99"/>
        <v>1</v>
      </c>
    </row>
    <row r="1083" spans="17:18" ht="12.75">
      <c r="Q1083" s="213">
        <f t="shared" si="98"/>
        <v>1</v>
      </c>
      <c r="R1083" s="213">
        <f t="shared" si="99"/>
        <v>1</v>
      </c>
    </row>
    <row r="1084" spans="17:18" ht="12.75">
      <c r="Q1084" s="213">
        <f t="shared" si="98"/>
        <v>1</v>
      </c>
      <c r="R1084" s="213">
        <f t="shared" si="99"/>
        <v>1</v>
      </c>
    </row>
    <row r="1085" spans="17:18" ht="12.75">
      <c r="Q1085" s="213">
        <f t="shared" si="98"/>
        <v>1</v>
      </c>
      <c r="R1085" s="213">
        <f t="shared" si="99"/>
        <v>1</v>
      </c>
    </row>
    <row r="1086" spans="17:18" ht="12.75">
      <c r="Q1086" s="213">
        <f t="shared" si="98"/>
        <v>1</v>
      </c>
      <c r="R1086" s="213">
        <f t="shared" si="99"/>
        <v>1</v>
      </c>
    </row>
    <row r="1087" spans="17:18" ht="12.75">
      <c r="Q1087" s="213">
        <f t="shared" si="98"/>
        <v>1</v>
      </c>
      <c r="R1087" s="213">
        <f t="shared" si="99"/>
        <v>1</v>
      </c>
    </row>
    <row r="1088" spans="17:18" ht="12.75">
      <c r="Q1088" s="213">
        <f t="shared" si="98"/>
        <v>1</v>
      </c>
      <c r="R1088" s="213">
        <f t="shared" si="99"/>
        <v>1</v>
      </c>
    </row>
    <row r="1089" spans="17:18" ht="12.75">
      <c r="Q1089" s="213">
        <f t="shared" si="98"/>
        <v>1</v>
      </c>
      <c r="R1089" s="213">
        <f t="shared" si="99"/>
        <v>1</v>
      </c>
    </row>
    <row r="1090" spans="17:18" ht="12.75">
      <c r="Q1090" s="213">
        <f t="shared" si="98"/>
        <v>1</v>
      </c>
      <c r="R1090" s="213">
        <f t="shared" si="99"/>
        <v>1</v>
      </c>
    </row>
    <row r="1091" spans="17:18" ht="12.75">
      <c r="Q1091" s="213">
        <f t="shared" si="98"/>
        <v>1</v>
      </c>
      <c r="R1091" s="213">
        <f t="shared" si="99"/>
        <v>1</v>
      </c>
    </row>
    <row r="1092" spans="17:18" ht="12.75">
      <c r="Q1092" s="213">
        <f t="shared" si="98"/>
        <v>1</v>
      </c>
      <c r="R1092" s="213">
        <f t="shared" si="99"/>
        <v>1</v>
      </c>
    </row>
    <row r="1093" spans="17:18" ht="12.75">
      <c r="Q1093" s="213">
        <f t="shared" si="98"/>
        <v>1</v>
      </c>
      <c r="R1093" s="213">
        <f t="shared" si="99"/>
        <v>1</v>
      </c>
    </row>
    <row r="1094" spans="17:18" ht="12.75">
      <c r="Q1094" s="213">
        <f t="shared" si="98"/>
        <v>1</v>
      </c>
      <c r="R1094" s="213">
        <f t="shared" si="99"/>
        <v>1</v>
      </c>
    </row>
    <row r="1095" spans="17:18" ht="12.75">
      <c r="Q1095" s="213">
        <f t="shared" si="98"/>
        <v>1</v>
      </c>
      <c r="R1095" s="213">
        <f t="shared" si="99"/>
        <v>1</v>
      </c>
    </row>
    <row r="1096" spans="17:18" ht="12.75">
      <c r="Q1096" s="213">
        <f t="shared" si="98"/>
        <v>1</v>
      </c>
      <c r="R1096" s="213">
        <f t="shared" si="99"/>
        <v>1</v>
      </c>
    </row>
    <row r="1097" spans="17:18" ht="12.75">
      <c r="Q1097" s="213">
        <f t="shared" si="98"/>
        <v>1</v>
      </c>
      <c r="R1097" s="213">
        <f t="shared" si="99"/>
        <v>1</v>
      </c>
    </row>
    <row r="1098" spans="17:18" ht="12.75">
      <c r="Q1098" s="213">
        <f t="shared" si="98"/>
        <v>1</v>
      </c>
      <c r="R1098" s="213">
        <f t="shared" si="99"/>
        <v>1</v>
      </c>
    </row>
    <row r="1099" spans="17:18" ht="12.75">
      <c r="Q1099" s="213">
        <f t="shared" si="98"/>
        <v>1</v>
      </c>
      <c r="R1099" s="213">
        <f t="shared" si="99"/>
        <v>1</v>
      </c>
    </row>
    <row r="1100" spans="17:18" ht="12.75">
      <c r="Q1100" s="213">
        <f t="shared" si="98"/>
        <v>1</v>
      </c>
      <c r="R1100" s="213">
        <f t="shared" si="99"/>
        <v>1</v>
      </c>
    </row>
    <row r="1101" spans="17:18" ht="12.75">
      <c r="Q1101" s="213">
        <f t="shared" si="98"/>
        <v>1</v>
      </c>
      <c r="R1101" s="213">
        <f t="shared" si="99"/>
        <v>1</v>
      </c>
    </row>
    <row r="1102" spans="17:18" ht="12.75">
      <c r="Q1102" s="213">
        <f t="shared" si="98"/>
        <v>1</v>
      </c>
      <c r="R1102" s="213">
        <f t="shared" si="99"/>
        <v>1</v>
      </c>
    </row>
    <row r="1103" spans="17:18" ht="12.75">
      <c r="Q1103" s="213">
        <f t="shared" si="98"/>
        <v>1</v>
      </c>
      <c r="R1103" s="213">
        <f t="shared" si="99"/>
        <v>1</v>
      </c>
    </row>
    <row r="1104" spans="17:18" ht="12.75">
      <c r="Q1104" s="213">
        <f t="shared" si="98"/>
        <v>1</v>
      </c>
      <c r="R1104" s="213">
        <f t="shared" si="99"/>
        <v>1</v>
      </c>
    </row>
    <row r="1105" spans="17:18" ht="12.75">
      <c r="Q1105" s="213">
        <f t="shared" si="98"/>
        <v>1</v>
      </c>
      <c r="R1105" s="213">
        <f t="shared" si="99"/>
        <v>1</v>
      </c>
    </row>
    <row r="1106" spans="17:18" ht="12.75">
      <c r="Q1106" s="213">
        <f t="shared" si="98"/>
        <v>1</v>
      </c>
      <c r="R1106" s="213">
        <f t="shared" si="99"/>
        <v>1</v>
      </c>
    </row>
    <row r="1107" spans="17:18" ht="12.75">
      <c r="Q1107" s="213">
        <f t="shared" si="98"/>
        <v>1</v>
      </c>
      <c r="R1107" s="213">
        <f t="shared" si="99"/>
        <v>1</v>
      </c>
    </row>
    <row r="1108" spans="17:18" ht="12.75">
      <c r="Q1108" s="213">
        <f aca="true" t="shared" si="100" ref="Q1108:Q1171">IF(D1108="H",0.5,IF(D1108="L",3,1))</f>
        <v>1</v>
      </c>
      <c r="R1108" s="213">
        <f aca="true" t="shared" si="101" ref="R1108:R1171">IF(D1108="H",3,IF(D1108="L",0.5,1))</f>
        <v>1</v>
      </c>
    </row>
    <row r="1109" spans="17:18" ht="12.75">
      <c r="Q1109" s="213">
        <f t="shared" si="100"/>
        <v>1</v>
      </c>
      <c r="R1109" s="213">
        <f t="shared" si="101"/>
        <v>1</v>
      </c>
    </row>
    <row r="1110" spans="17:18" ht="12.75">
      <c r="Q1110" s="213">
        <f t="shared" si="100"/>
        <v>1</v>
      </c>
      <c r="R1110" s="213">
        <f t="shared" si="101"/>
        <v>1</v>
      </c>
    </row>
    <row r="1111" spans="17:18" ht="12.75">
      <c r="Q1111" s="213">
        <f t="shared" si="100"/>
        <v>1</v>
      </c>
      <c r="R1111" s="213">
        <f t="shared" si="101"/>
        <v>1</v>
      </c>
    </row>
    <row r="1112" spans="17:18" ht="12.75">
      <c r="Q1112" s="213">
        <f t="shared" si="100"/>
        <v>1</v>
      </c>
      <c r="R1112" s="213">
        <f t="shared" si="101"/>
        <v>1</v>
      </c>
    </row>
    <row r="1113" spans="17:18" ht="12.75">
      <c r="Q1113" s="213">
        <f t="shared" si="100"/>
        <v>1</v>
      </c>
      <c r="R1113" s="213">
        <f t="shared" si="101"/>
        <v>1</v>
      </c>
    </row>
    <row r="1114" spans="17:18" ht="12.75">
      <c r="Q1114" s="213">
        <f t="shared" si="100"/>
        <v>1</v>
      </c>
      <c r="R1114" s="213">
        <f t="shared" si="101"/>
        <v>1</v>
      </c>
    </row>
    <row r="1115" spans="17:18" ht="12.75">
      <c r="Q1115" s="213">
        <f t="shared" si="100"/>
        <v>1</v>
      </c>
      <c r="R1115" s="213">
        <f t="shared" si="101"/>
        <v>1</v>
      </c>
    </row>
    <row r="1116" spans="17:18" ht="12.75">
      <c r="Q1116" s="213">
        <f t="shared" si="100"/>
        <v>1</v>
      </c>
      <c r="R1116" s="213">
        <f t="shared" si="101"/>
        <v>1</v>
      </c>
    </row>
    <row r="1117" spans="17:18" ht="12.75">
      <c r="Q1117" s="213">
        <f t="shared" si="100"/>
        <v>1</v>
      </c>
      <c r="R1117" s="213">
        <f t="shared" si="101"/>
        <v>1</v>
      </c>
    </row>
    <row r="1118" spans="17:18" ht="12.75">
      <c r="Q1118" s="213">
        <f t="shared" si="100"/>
        <v>1</v>
      </c>
      <c r="R1118" s="213">
        <f t="shared" si="101"/>
        <v>1</v>
      </c>
    </row>
    <row r="1119" spans="17:18" ht="12.75">
      <c r="Q1119" s="213">
        <f t="shared" si="100"/>
        <v>1</v>
      </c>
      <c r="R1119" s="213">
        <f t="shared" si="101"/>
        <v>1</v>
      </c>
    </row>
    <row r="1120" spans="17:18" ht="12.75">
      <c r="Q1120" s="213">
        <f t="shared" si="100"/>
        <v>1</v>
      </c>
      <c r="R1120" s="213">
        <f t="shared" si="101"/>
        <v>1</v>
      </c>
    </row>
    <row r="1121" spans="17:18" ht="12.75">
      <c r="Q1121" s="213">
        <f t="shared" si="100"/>
        <v>1</v>
      </c>
      <c r="R1121" s="213">
        <f t="shared" si="101"/>
        <v>1</v>
      </c>
    </row>
    <row r="1122" spans="17:18" ht="12.75">
      <c r="Q1122" s="213">
        <f t="shared" si="100"/>
        <v>1</v>
      </c>
      <c r="R1122" s="213">
        <f t="shared" si="101"/>
        <v>1</v>
      </c>
    </row>
    <row r="1123" spans="17:18" ht="12.75">
      <c r="Q1123" s="213">
        <f t="shared" si="100"/>
        <v>1</v>
      </c>
      <c r="R1123" s="213">
        <f t="shared" si="101"/>
        <v>1</v>
      </c>
    </row>
    <row r="1124" spans="17:18" ht="12.75">
      <c r="Q1124" s="213">
        <f t="shared" si="100"/>
        <v>1</v>
      </c>
      <c r="R1124" s="213">
        <f t="shared" si="101"/>
        <v>1</v>
      </c>
    </row>
    <row r="1125" spans="17:18" ht="12.75">
      <c r="Q1125" s="213">
        <f t="shared" si="100"/>
        <v>1</v>
      </c>
      <c r="R1125" s="213">
        <f t="shared" si="101"/>
        <v>1</v>
      </c>
    </row>
    <row r="1126" spans="17:18" ht="12.75">
      <c r="Q1126" s="213">
        <f t="shared" si="100"/>
        <v>1</v>
      </c>
      <c r="R1126" s="213">
        <f t="shared" si="101"/>
        <v>1</v>
      </c>
    </row>
    <row r="1127" spans="17:18" ht="12.75">
      <c r="Q1127" s="213">
        <f t="shared" si="100"/>
        <v>1</v>
      </c>
      <c r="R1127" s="213">
        <f t="shared" si="101"/>
        <v>1</v>
      </c>
    </row>
    <row r="1128" spans="17:18" ht="12.75">
      <c r="Q1128" s="213">
        <f t="shared" si="100"/>
        <v>1</v>
      </c>
      <c r="R1128" s="213">
        <f t="shared" si="101"/>
        <v>1</v>
      </c>
    </row>
    <row r="1129" spans="17:18" ht="12.75">
      <c r="Q1129" s="213">
        <f t="shared" si="100"/>
        <v>1</v>
      </c>
      <c r="R1129" s="213">
        <f t="shared" si="101"/>
        <v>1</v>
      </c>
    </row>
    <row r="1130" spans="17:18" ht="12.75">
      <c r="Q1130" s="213">
        <f t="shared" si="100"/>
        <v>1</v>
      </c>
      <c r="R1130" s="213">
        <f t="shared" si="101"/>
        <v>1</v>
      </c>
    </row>
    <row r="1131" spans="17:18" ht="12.75">
      <c r="Q1131" s="213">
        <f t="shared" si="100"/>
        <v>1</v>
      </c>
      <c r="R1131" s="213">
        <f t="shared" si="101"/>
        <v>1</v>
      </c>
    </row>
    <row r="1132" spans="17:18" ht="12.75">
      <c r="Q1132" s="213">
        <f t="shared" si="100"/>
        <v>1</v>
      </c>
      <c r="R1132" s="213">
        <f t="shared" si="101"/>
        <v>1</v>
      </c>
    </row>
    <row r="1133" spans="17:18" ht="12.75">
      <c r="Q1133" s="213">
        <f t="shared" si="100"/>
        <v>1</v>
      </c>
      <c r="R1133" s="213">
        <f t="shared" si="101"/>
        <v>1</v>
      </c>
    </row>
    <row r="1134" spans="17:18" ht="12.75">
      <c r="Q1134" s="213">
        <f t="shared" si="100"/>
        <v>1</v>
      </c>
      <c r="R1134" s="213">
        <f t="shared" si="101"/>
        <v>1</v>
      </c>
    </row>
    <row r="1135" spans="17:18" ht="12.75">
      <c r="Q1135" s="213">
        <f t="shared" si="100"/>
        <v>1</v>
      </c>
      <c r="R1135" s="213">
        <f t="shared" si="101"/>
        <v>1</v>
      </c>
    </row>
    <row r="1136" spans="17:18" ht="12.75">
      <c r="Q1136" s="213">
        <f t="shared" si="100"/>
        <v>1</v>
      </c>
      <c r="R1136" s="213">
        <f t="shared" si="101"/>
        <v>1</v>
      </c>
    </row>
    <row r="1137" spans="17:18" ht="12.75">
      <c r="Q1137" s="213">
        <f t="shared" si="100"/>
        <v>1</v>
      </c>
      <c r="R1137" s="213">
        <f t="shared" si="101"/>
        <v>1</v>
      </c>
    </row>
    <row r="1138" spans="17:18" ht="12.75">
      <c r="Q1138" s="213">
        <f t="shared" si="100"/>
        <v>1</v>
      </c>
      <c r="R1138" s="213">
        <f t="shared" si="101"/>
        <v>1</v>
      </c>
    </row>
    <row r="1139" spans="17:18" ht="12.75">
      <c r="Q1139" s="213">
        <f t="shared" si="100"/>
        <v>1</v>
      </c>
      <c r="R1139" s="213">
        <f t="shared" si="101"/>
        <v>1</v>
      </c>
    </row>
    <row r="1140" spans="17:18" ht="12.75">
      <c r="Q1140" s="213">
        <f t="shared" si="100"/>
        <v>1</v>
      </c>
      <c r="R1140" s="213">
        <f t="shared" si="101"/>
        <v>1</v>
      </c>
    </row>
    <row r="1141" spans="17:18" ht="12.75">
      <c r="Q1141" s="213">
        <f t="shared" si="100"/>
        <v>1</v>
      </c>
      <c r="R1141" s="213">
        <f t="shared" si="101"/>
        <v>1</v>
      </c>
    </row>
    <row r="1142" spans="17:18" ht="12.75">
      <c r="Q1142" s="213">
        <f t="shared" si="100"/>
        <v>1</v>
      </c>
      <c r="R1142" s="213">
        <f t="shared" si="101"/>
        <v>1</v>
      </c>
    </row>
    <row r="1143" spans="17:18" ht="12.75">
      <c r="Q1143" s="213">
        <f t="shared" si="100"/>
        <v>1</v>
      </c>
      <c r="R1143" s="213">
        <f t="shared" si="101"/>
        <v>1</v>
      </c>
    </row>
    <row r="1144" spans="17:18" ht="12.75">
      <c r="Q1144" s="213">
        <f t="shared" si="100"/>
        <v>1</v>
      </c>
      <c r="R1144" s="213">
        <f t="shared" si="101"/>
        <v>1</v>
      </c>
    </row>
    <row r="1145" spans="17:18" ht="12.75">
      <c r="Q1145" s="213">
        <f t="shared" si="100"/>
        <v>1</v>
      </c>
      <c r="R1145" s="213">
        <f t="shared" si="101"/>
        <v>1</v>
      </c>
    </row>
    <row r="1146" spans="17:18" ht="12.75">
      <c r="Q1146" s="213">
        <f t="shared" si="100"/>
        <v>1</v>
      </c>
      <c r="R1146" s="213">
        <f t="shared" si="101"/>
        <v>1</v>
      </c>
    </row>
    <row r="1147" spans="17:18" ht="12.75">
      <c r="Q1147" s="213">
        <f t="shared" si="100"/>
        <v>1</v>
      </c>
      <c r="R1147" s="213">
        <f t="shared" si="101"/>
        <v>1</v>
      </c>
    </row>
    <row r="1148" spans="17:18" ht="12.75">
      <c r="Q1148" s="213">
        <f t="shared" si="100"/>
        <v>1</v>
      </c>
      <c r="R1148" s="213">
        <f t="shared" si="101"/>
        <v>1</v>
      </c>
    </row>
    <row r="1149" spans="17:18" ht="12.75">
      <c r="Q1149" s="213">
        <f t="shared" si="100"/>
        <v>1</v>
      </c>
      <c r="R1149" s="213">
        <f t="shared" si="101"/>
        <v>1</v>
      </c>
    </row>
    <row r="1150" spans="17:18" ht="12.75">
      <c r="Q1150" s="213">
        <f t="shared" si="100"/>
        <v>1</v>
      </c>
      <c r="R1150" s="213">
        <f t="shared" si="101"/>
        <v>1</v>
      </c>
    </row>
    <row r="1151" spans="17:18" ht="12.75">
      <c r="Q1151" s="213">
        <f t="shared" si="100"/>
        <v>1</v>
      </c>
      <c r="R1151" s="213">
        <f t="shared" si="101"/>
        <v>1</v>
      </c>
    </row>
    <row r="1152" spans="17:18" ht="12.75">
      <c r="Q1152" s="213">
        <f t="shared" si="100"/>
        <v>1</v>
      </c>
      <c r="R1152" s="213">
        <f t="shared" si="101"/>
        <v>1</v>
      </c>
    </row>
    <row r="1153" spans="17:18" ht="12.75">
      <c r="Q1153" s="213">
        <f t="shared" si="100"/>
        <v>1</v>
      </c>
      <c r="R1153" s="213">
        <f t="shared" si="101"/>
        <v>1</v>
      </c>
    </row>
    <row r="1154" spans="17:18" ht="12.75">
      <c r="Q1154" s="213">
        <f t="shared" si="100"/>
        <v>1</v>
      </c>
      <c r="R1154" s="213">
        <f t="shared" si="101"/>
        <v>1</v>
      </c>
    </row>
    <row r="1155" spans="17:18" ht="12.75">
      <c r="Q1155" s="213">
        <f t="shared" si="100"/>
        <v>1</v>
      </c>
      <c r="R1155" s="213">
        <f t="shared" si="101"/>
        <v>1</v>
      </c>
    </row>
    <row r="1156" spans="17:18" ht="12.75">
      <c r="Q1156" s="213">
        <f t="shared" si="100"/>
        <v>1</v>
      </c>
      <c r="R1156" s="213">
        <f t="shared" si="101"/>
        <v>1</v>
      </c>
    </row>
    <row r="1157" spans="17:18" ht="12.75">
      <c r="Q1157" s="213">
        <f t="shared" si="100"/>
        <v>1</v>
      </c>
      <c r="R1157" s="213">
        <f t="shared" si="101"/>
        <v>1</v>
      </c>
    </row>
    <row r="1158" spans="17:18" ht="12.75">
      <c r="Q1158" s="213">
        <f t="shared" si="100"/>
        <v>1</v>
      </c>
      <c r="R1158" s="213">
        <f t="shared" si="101"/>
        <v>1</v>
      </c>
    </row>
    <row r="1159" spans="17:18" ht="12.75">
      <c r="Q1159" s="213">
        <f t="shared" si="100"/>
        <v>1</v>
      </c>
      <c r="R1159" s="213">
        <f t="shared" si="101"/>
        <v>1</v>
      </c>
    </row>
    <row r="1160" spans="17:18" ht="12.75">
      <c r="Q1160" s="213">
        <f t="shared" si="100"/>
        <v>1</v>
      </c>
      <c r="R1160" s="213">
        <f t="shared" si="101"/>
        <v>1</v>
      </c>
    </row>
    <row r="1161" spans="17:18" ht="12.75">
      <c r="Q1161" s="213">
        <f t="shared" si="100"/>
        <v>1</v>
      </c>
      <c r="R1161" s="213">
        <f t="shared" si="101"/>
        <v>1</v>
      </c>
    </row>
    <row r="1162" spans="17:18" ht="12.75">
      <c r="Q1162" s="213">
        <f t="shared" si="100"/>
        <v>1</v>
      </c>
      <c r="R1162" s="213">
        <f t="shared" si="101"/>
        <v>1</v>
      </c>
    </row>
    <row r="1163" spans="17:18" ht="12.75">
      <c r="Q1163" s="213">
        <f t="shared" si="100"/>
        <v>1</v>
      </c>
      <c r="R1163" s="213">
        <f t="shared" si="101"/>
        <v>1</v>
      </c>
    </row>
    <row r="1164" spans="17:18" ht="12.75">
      <c r="Q1164" s="213">
        <f t="shared" si="100"/>
        <v>1</v>
      </c>
      <c r="R1164" s="213">
        <f t="shared" si="101"/>
        <v>1</v>
      </c>
    </row>
    <row r="1165" spans="17:18" ht="12.75">
      <c r="Q1165" s="213">
        <f t="shared" si="100"/>
        <v>1</v>
      </c>
      <c r="R1165" s="213">
        <f t="shared" si="101"/>
        <v>1</v>
      </c>
    </row>
    <row r="1166" spans="17:18" ht="12.75">
      <c r="Q1166" s="213">
        <f t="shared" si="100"/>
        <v>1</v>
      </c>
      <c r="R1166" s="213">
        <f t="shared" si="101"/>
        <v>1</v>
      </c>
    </row>
    <row r="1167" spans="17:18" ht="12.75">
      <c r="Q1167" s="213">
        <f t="shared" si="100"/>
        <v>1</v>
      </c>
      <c r="R1167" s="213">
        <f t="shared" si="101"/>
        <v>1</v>
      </c>
    </row>
    <row r="1168" spans="17:18" ht="12.75">
      <c r="Q1168" s="213">
        <f t="shared" si="100"/>
        <v>1</v>
      </c>
      <c r="R1168" s="213">
        <f t="shared" si="101"/>
        <v>1</v>
      </c>
    </row>
    <row r="1169" spans="17:18" ht="12.75">
      <c r="Q1169" s="213">
        <f t="shared" si="100"/>
        <v>1</v>
      </c>
      <c r="R1169" s="213">
        <f t="shared" si="101"/>
        <v>1</v>
      </c>
    </row>
    <row r="1170" spans="17:18" ht="12.75">
      <c r="Q1170" s="213">
        <f t="shared" si="100"/>
        <v>1</v>
      </c>
      <c r="R1170" s="213">
        <f t="shared" si="101"/>
        <v>1</v>
      </c>
    </row>
    <row r="1171" spans="17:18" ht="12.75">
      <c r="Q1171" s="213">
        <f t="shared" si="100"/>
        <v>1</v>
      </c>
      <c r="R1171" s="213">
        <f t="shared" si="101"/>
        <v>1</v>
      </c>
    </row>
    <row r="1172" spans="17:18" ht="12.75">
      <c r="Q1172" s="213">
        <f aca="true" t="shared" si="102" ref="Q1172:Q1235">IF(D1172="H",0.5,IF(D1172="L",3,1))</f>
        <v>1</v>
      </c>
      <c r="R1172" s="213">
        <f aca="true" t="shared" si="103" ref="R1172:R1235">IF(D1172="H",3,IF(D1172="L",0.5,1))</f>
        <v>1</v>
      </c>
    </row>
    <row r="1173" spans="17:18" ht="12.75">
      <c r="Q1173" s="213">
        <f t="shared" si="102"/>
        <v>1</v>
      </c>
      <c r="R1173" s="213">
        <f t="shared" si="103"/>
        <v>1</v>
      </c>
    </row>
    <row r="1174" spans="17:18" ht="12.75">
      <c r="Q1174" s="213">
        <f t="shared" si="102"/>
        <v>1</v>
      </c>
      <c r="R1174" s="213">
        <f t="shared" si="103"/>
        <v>1</v>
      </c>
    </row>
    <row r="1175" spans="17:18" ht="12.75">
      <c r="Q1175" s="213">
        <f t="shared" si="102"/>
        <v>1</v>
      </c>
      <c r="R1175" s="213">
        <f t="shared" si="103"/>
        <v>1</v>
      </c>
    </row>
    <row r="1176" spans="17:18" ht="12.75">
      <c r="Q1176" s="213">
        <f t="shared" si="102"/>
        <v>1</v>
      </c>
      <c r="R1176" s="213">
        <f t="shared" si="103"/>
        <v>1</v>
      </c>
    </row>
    <row r="1177" spans="17:18" ht="12.75">
      <c r="Q1177" s="213">
        <f t="shared" si="102"/>
        <v>1</v>
      </c>
      <c r="R1177" s="213">
        <f t="shared" si="103"/>
        <v>1</v>
      </c>
    </row>
    <row r="1178" spans="17:18" ht="12.75">
      <c r="Q1178" s="213">
        <f t="shared" si="102"/>
        <v>1</v>
      </c>
      <c r="R1178" s="213">
        <f t="shared" si="103"/>
        <v>1</v>
      </c>
    </row>
    <row r="1179" spans="17:18" ht="12.75">
      <c r="Q1179" s="213">
        <f t="shared" si="102"/>
        <v>1</v>
      </c>
      <c r="R1179" s="213">
        <f t="shared" si="103"/>
        <v>1</v>
      </c>
    </row>
    <row r="1180" spans="17:18" ht="12.75">
      <c r="Q1180" s="213">
        <f t="shared" si="102"/>
        <v>1</v>
      </c>
      <c r="R1180" s="213">
        <f t="shared" si="103"/>
        <v>1</v>
      </c>
    </row>
    <row r="1181" spans="17:18" ht="12.75">
      <c r="Q1181" s="213">
        <f t="shared" si="102"/>
        <v>1</v>
      </c>
      <c r="R1181" s="213">
        <f t="shared" si="103"/>
        <v>1</v>
      </c>
    </row>
    <row r="1182" spans="17:18" ht="12.75">
      <c r="Q1182" s="213">
        <f t="shared" si="102"/>
        <v>1</v>
      </c>
      <c r="R1182" s="213">
        <f t="shared" si="103"/>
        <v>1</v>
      </c>
    </row>
    <row r="1183" spans="17:18" ht="12.75">
      <c r="Q1183" s="213">
        <f t="shared" si="102"/>
        <v>1</v>
      </c>
      <c r="R1183" s="213">
        <f t="shared" si="103"/>
        <v>1</v>
      </c>
    </row>
    <row r="1184" spans="17:18" ht="12.75">
      <c r="Q1184" s="213">
        <f t="shared" si="102"/>
        <v>1</v>
      </c>
      <c r="R1184" s="213">
        <f t="shared" si="103"/>
        <v>1</v>
      </c>
    </row>
    <row r="1185" spans="17:18" ht="12.75">
      <c r="Q1185" s="213">
        <f t="shared" si="102"/>
        <v>1</v>
      </c>
      <c r="R1185" s="213">
        <f t="shared" si="103"/>
        <v>1</v>
      </c>
    </row>
    <row r="1186" spans="17:18" ht="12.75">
      <c r="Q1186" s="213">
        <f t="shared" si="102"/>
        <v>1</v>
      </c>
      <c r="R1186" s="213">
        <f t="shared" si="103"/>
        <v>1</v>
      </c>
    </row>
    <row r="1187" spans="17:18" ht="12.75">
      <c r="Q1187" s="213">
        <f t="shared" si="102"/>
        <v>1</v>
      </c>
      <c r="R1187" s="213">
        <f t="shared" si="103"/>
        <v>1</v>
      </c>
    </row>
    <row r="1188" spans="17:18" ht="12.75">
      <c r="Q1188" s="213">
        <f t="shared" si="102"/>
        <v>1</v>
      </c>
      <c r="R1188" s="213">
        <f t="shared" si="103"/>
        <v>1</v>
      </c>
    </row>
    <row r="1189" spans="17:18" ht="12.75">
      <c r="Q1189" s="213">
        <f t="shared" si="102"/>
        <v>1</v>
      </c>
      <c r="R1189" s="213">
        <f t="shared" si="103"/>
        <v>1</v>
      </c>
    </row>
    <row r="1190" spans="17:18" ht="12.75">
      <c r="Q1190" s="213">
        <f t="shared" si="102"/>
        <v>1</v>
      </c>
      <c r="R1190" s="213">
        <f t="shared" si="103"/>
        <v>1</v>
      </c>
    </row>
    <row r="1191" spans="17:18" ht="12.75">
      <c r="Q1191" s="213">
        <f t="shared" si="102"/>
        <v>1</v>
      </c>
      <c r="R1191" s="213">
        <f t="shared" si="103"/>
        <v>1</v>
      </c>
    </row>
    <row r="1192" spans="17:18" ht="12.75">
      <c r="Q1192" s="213">
        <f t="shared" si="102"/>
        <v>1</v>
      </c>
      <c r="R1192" s="213">
        <f t="shared" si="103"/>
        <v>1</v>
      </c>
    </row>
    <row r="1193" spans="17:18" ht="12.75">
      <c r="Q1193" s="213">
        <f t="shared" si="102"/>
        <v>1</v>
      </c>
      <c r="R1193" s="213">
        <f t="shared" si="103"/>
        <v>1</v>
      </c>
    </row>
    <row r="1194" spans="17:18" ht="12.75">
      <c r="Q1194" s="213">
        <f t="shared" si="102"/>
        <v>1</v>
      </c>
      <c r="R1194" s="213">
        <f t="shared" si="103"/>
        <v>1</v>
      </c>
    </row>
    <row r="1195" spans="17:18" ht="12.75">
      <c r="Q1195" s="213">
        <f t="shared" si="102"/>
        <v>1</v>
      </c>
      <c r="R1195" s="213">
        <f t="shared" si="103"/>
        <v>1</v>
      </c>
    </row>
    <row r="1196" spans="17:18" ht="12.75">
      <c r="Q1196" s="213">
        <f t="shared" si="102"/>
        <v>1</v>
      </c>
      <c r="R1196" s="213">
        <f t="shared" si="103"/>
        <v>1</v>
      </c>
    </row>
    <row r="1197" spans="17:18" ht="12.75">
      <c r="Q1197" s="213">
        <f t="shared" si="102"/>
        <v>1</v>
      </c>
      <c r="R1197" s="213">
        <f t="shared" si="103"/>
        <v>1</v>
      </c>
    </row>
    <row r="1198" spans="17:18" ht="12.75">
      <c r="Q1198" s="213">
        <f t="shared" si="102"/>
        <v>1</v>
      </c>
      <c r="R1198" s="213">
        <f t="shared" si="103"/>
        <v>1</v>
      </c>
    </row>
    <row r="1199" spans="17:18" ht="12.75">
      <c r="Q1199" s="213">
        <f t="shared" si="102"/>
        <v>1</v>
      </c>
      <c r="R1199" s="213">
        <f t="shared" si="103"/>
        <v>1</v>
      </c>
    </row>
    <row r="1200" spans="17:18" ht="12.75">
      <c r="Q1200" s="213">
        <f t="shared" si="102"/>
        <v>1</v>
      </c>
      <c r="R1200" s="213">
        <f t="shared" si="103"/>
        <v>1</v>
      </c>
    </row>
    <row r="1201" spans="17:18" ht="12.75">
      <c r="Q1201" s="213">
        <f t="shared" si="102"/>
        <v>1</v>
      </c>
      <c r="R1201" s="213">
        <f t="shared" si="103"/>
        <v>1</v>
      </c>
    </row>
    <row r="1202" spans="17:18" ht="12.75">
      <c r="Q1202" s="213">
        <f t="shared" si="102"/>
        <v>1</v>
      </c>
      <c r="R1202" s="213">
        <f t="shared" si="103"/>
        <v>1</v>
      </c>
    </row>
    <row r="1203" spans="17:18" ht="12.75">
      <c r="Q1203" s="213">
        <f t="shared" si="102"/>
        <v>1</v>
      </c>
      <c r="R1203" s="213">
        <f t="shared" si="103"/>
        <v>1</v>
      </c>
    </row>
    <row r="1204" spans="17:18" ht="12.75">
      <c r="Q1204" s="213">
        <f t="shared" si="102"/>
        <v>1</v>
      </c>
      <c r="R1204" s="213">
        <f t="shared" si="103"/>
        <v>1</v>
      </c>
    </row>
    <row r="1205" spans="17:18" ht="12.75">
      <c r="Q1205" s="213">
        <f t="shared" si="102"/>
        <v>1</v>
      </c>
      <c r="R1205" s="213">
        <f t="shared" si="103"/>
        <v>1</v>
      </c>
    </row>
    <row r="1206" spans="17:18" ht="12.75">
      <c r="Q1206" s="213">
        <f t="shared" si="102"/>
        <v>1</v>
      </c>
      <c r="R1206" s="213">
        <f t="shared" si="103"/>
        <v>1</v>
      </c>
    </row>
    <row r="1207" spans="17:18" ht="12.75">
      <c r="Q1207" s="213">
        <f t="shared" si="102"/>
        <v>1</v>
      </c>
      <c r="R1207" s="213">
        <f t="shared" si="103"/>
        <v>1</v>
      </c>
    </row>
    <row r="1208" spans="17:18" ht="12.75">
      <c r="Q1208" s="213">
        <f t="shared" si="102"/>
        <v>1</v>
      </c>
      <c r="R1208" s="213">
        <f t="shared" si="103"/>
        <v>1</v>
      </c>
    </row>
    <row r="1209" spans="17:18" ht="12.75">
      <c r="Q1209" s="213">
        <f t="shared" si="102"/>
        <v>1</v>
      </c>
      <c r="R1209" s="213">
        <f t="shared" si="103"/>
        <v>1</v>
      </c>
    </row>
    <row r="1210" spans="17:18" ht="12.75">
      <c r="Q1210" s="213">
        <f t="shared" si="102"/>
        <v>1</v>
      </c>
      <c r="R1210" s="213">
        <f t="shared" si="103"/>
        <v>1</v>
      </c>
    </row>
    <row r="1211" spans="17:18" ht="12.75">
      <c r="Q1211" s="213">
        <f t="shared" si="102"/>
        <v>1</v>
      </c>
      <c r="R1211" s="213">
        <f t="shared" si="103"/>
        <v>1</v>
      </c>
    </row>
    <row r="1212" spans="17:18" ht="12.75">
      <c r="Q1212" s="213">
        <f t="shared" si="102"/>
        <v>1</v>
      </c>
      <c r="R1212" s="213">
        <f t="shared" si="103"/>
        <v>1</v>
      </c>
    </row>
    <row r="1213" spans="17:18" ht="12.75">
      <c r="Q1213" s="213">
        <f t="shared" si="102"/>
        <v>1</v>
      </c>
      <c r="R1213" s="213">
        <f t="shared" si="103"/>
        <v>1</v>
      </c>
    </row>
    <row r="1214" spans="17:18" ht="12.75">
      <c r="Q1214" s="213">
        <f t="shared" si="102"/>
        <v>1</v>
      </c>
      <c r="R1214" s="213">
        <f t="shared" si="103"/>
        <v>1</v>
      </c>
    </row>
    <row r="1215" spans="17:18" ht="12.75">
      <c r="Q1215" s="213">
        <f t="shared" si="102"/>
        <v>1</v>
      </c>
      <c r="R1215" s="213">
        <f t="shared" si="103"/>
        <v>1</v>
      </c>
    </row>
    <row r="1216" spans="17:18" ht="12.75">
      <c r="Q1216" s="213">
        <f t="shared" si="102"/>
        <v>1</v>
      </c>
      <c r="R1216" s="213">
        <f t="shared" si="103"/>
        <v>1</v>
      </c>
    </row>
    <row r="1217" spans="17:18" ht="12.75">
      <c r="Q1217" s="213">
        <f t="shared" si="102"/>
        <v>1</v>
      </c>
      <c r="R1217" s="213">
        <f t="shared" si="103"/>
        <v>1</v>
      </c>
    </row>
    <row r="1218" spans="17:18" ht="12.75">
      <c r="Q1218" s="213">
        <f t="shared" si="102"/>
        <v>1</v>
      </c>
      <c r="R1218" s="213">
        <f t="shared" si="103"/>
        <v>1</v>
      </c>
    </row>
    <row r="1219" spans="17:18" ht="12.75">
      <c r="Q1219" s="213">
        <f t="shared" si="102"/>
        <v>1</v>
      </c>
      <c r="R1219" s="213">
        <f t="shared" si="103"/>
        <v>1</v>
      </c>
    </row>
    <row r="1220" spans="17:18" ht="12.75">
      <c r="Q1220" s="213">
        <f t="shared" si="102"/>
        <v>1</v>
      </c>
      <c r="R1220" s="213">
        <f t="shared" si="103"/>
        <v>1</v>
      </c>
    </row>
    <row r="1221" spans="17:18" ht="12.75">
      <c r="Q1221" s="213">
        <f t="shared" si="102"/>
        <v>1</v>
      </c>
      <c r="R1221" s="213">
        <f t="shared" si="103"/>
        <v>1</v>
      </c>
    </row>
    <row r="1222" spans="17:18" ht="12.75">
      <c r="Q1222" s="213">
        <f t="shared" si="102"/>
        <v>1</v>
      </c>
      <c r="R1222" s="213">
        <f t="shared" si="103"/>
        <v>1</v>
      </c>
    </row>
    <row r="1223" spans="17:18" ht="12.75">
      <c r="Q1223" s="213">
        <f t="shared" si="102"/>
        <v>1</v>
      </c>
      <c r="R1223" s="213">
        <f t="shared" si="103"/>
        <v>1</v>
      </c>
    </row>
    <row r="1224" spans="17:18" ht="12.75">
      <c r="Q1224" s="213">
        <f t="shared" si="102"/>
        <v>1</v>
      </c>
      <c r="R1224" s="213">
        <f t="shared" si="103"/>
        <v>1</v>
      </c>
    </row>
    <row r="1225" spans="17:18" ht="12.75">
      <c r="Q1225" s="213">
        <f t="shared" si="102"/>
        <v>1</v>
      </c>
      <c r="R1225" s="213">
        <f t="shared" si="103"/>
        <v>1</v>
      </c>
    </row>
    <row r="1226" spans="17:18" ht="12.75">
      <c r="Q1226" s="213">
        <f t="shared" si="102"/>
        <v>1</v>
      </c>
      <c r="R1226" s="213">
        <f t="shared" si="103"/>
        <v>1</v>
      </c>
    </row>
    <row r="1227" spans="17:18" ht="12.75">
      <c r="Q1227" s="213">
        <f t="shared" si="102"/>
        <v>1</v>
      </c>
      <c r="R1227" s="213">
        <f t="shared" si="103"/>
        <v>1</v>
      </c>
    </row>
    <row r="1228" spans="17:18" ht="12.75">
      <c r="Q1228" s="213">
        <f t="shared" si="102"/>
        <v>1</v>
      </c>
      <c r="R1228" s="213">
        <f t="shared" si="103"/>
        <v>1</v>
      </c>
    </row>
    <row r="1229" spans="17:18" ht="12.75">
      <c r="Q1229" s="213">
        <f t="shared" si="102"/>
        <v>1</v>
      </c>
      <c r="R1229" s="213">
        <f t="shared" si="103"/>
        <v>1</v>
      </c>
    </row>
    <row r="1230" spans="17:18" ht="12.75">
      <c r="Q1230" s="213">
        <f t="shared" si="102"/>
        <v>1</v>
      </c>
      <c r="R1230" s="213">
        <f t="shared" si="103"/>
        <v>1</v>
      </c>
    </row>
    <row r="1231" spans="17:18" ht="12.75">
      <c r="Q1231" s="213">
        <f t="shared" si="102"/>
        <v>1</v>
      </c>
      <c r="R1231" s="213">
        <f t="shared" si="103"/>
        <v>1</v>
      </c>
    </row>
    <row r="1232" spans="17:18" ht="12.75">
      <c r="Q1232" s="213">
        <f t="shared" si="102"/>
        <v>1</v>
      </c>
      <c r="R1232" s="213">
        <f t="shared" si="103"/>
        <v>1</v>
      </c>
    </row>
    <row r="1233" spans="17:18" ht="12.75">
      <c r="Q1233" s="213">
        <f t="shared" si="102"/>
        <v>1</v>
      </c>
      <c r="R1233" s="213">
        <f t="shared" si="103"/>
        <v>1</v>
      </c>
    </row>
    <row r="1234" spans="17:18" ht="12.75">
      <c r="Q1234" s="213">
        <f t="shared" si="102"/>
        <v>1</v>
      </c>
      <c r="R1234" s="213">
        <f t="shared" si="103"/>
        <v>1</v>
      </c>
    </row>
    <row r="1235" spans="17:18" ht="12.75">
      <c r="Q1235" s="213">
        <f t="shared" si="102"/>
        <v>1</v>
      </c>
      <c r="R1235" s="213">
        <f t="shared" si="103"/>
        <v>1</v>
      </c>
    </row>
    <row r="1236" spans="17:18" ht="12.75">
      <c r="Q1236" s="213">
        <f aca="true" t="shared" si="104" ref="Q1236:Q1299">IF(D1236="H",0.5,IF(D1236="L",3,1))</f>
        <v>1</v>
      </c>
      <c r="R1236" s="213">
        <f aca="true" t="shared" si="105" ref="R1236:R1299">IF(D1236="H",3,IF(D1236="L",0.5,1))</f>
        <v>1</v>
      </c>
    </row>
    <row r="1237" spans="17:18" ht="12.75">
      <c r="Q1237" s="213">
        <f t="shared" si="104"/>
        <v>1</v>
      </c>
      <c r="R1237" s="213">
        <f t="shared" si="105"/>
        <v>1</v>
      </c>
    </row>
    <row r="1238" spans="17:18" ht="12.75">
      <c r="Q1238" s="213">
        <f t="shared" si="104"/>
        <v>1</v>
      </c>
      <c r="R1238" s="213">
        <f t="shared" si="105"/>
        <v>1</v>
      </c>
    </row>
    <row r="1239" spans="17:18" ht="12.75">
      <c r="Q1239" s="213">
        <f t="shared" si="104"/>
        <v>1</v>
      </c>
      <c r="R1239" s="213">
        <f t="shared" si="105"/>
        <v>1</v>
      </c>
    </row>
    <row r="1240" spans="17:18" ht="12.75">
      <c r="Q1240" s="213">
        <f t="shared" si="104"/>
        <v>1</v>
      </c>
      <c r="R1240" s="213">
        <f t="shared" si="105"/>
        <v>1</v>
      </c>
    </row>
    <row r="1241" spans="17:18" ht="12.75">
      <c r="Q1241" s="213">
        <f t="shared" si="104"/>
        <v>1</v>
      </c>
      <c r="R1241" s="213">
        <f t="shared" si="105"/>
        <v>1</v>
      </c>
    </row>
    <row r="1242" spans="17:18" ht="12.75">
      <c r="Q1242" s="213">
        <f t="shared" si="104"/>
        <v>1</v>
      </c>
      <c r="R1242" s="213">
        <f t="shared" si="105"/>
        <v>1</v>
      </c>
    </row>
    <row r="1243" spans="17:18" ht="12.75">
      <c r="Q1243" s="213">
        <f t="shared" si="104"/>
        <v>1</v>
      </c>
      <c r="R1243" s="213">
        <f t="shared" si="105"/>
        <v>1</v>
      </c>
    </row>
    <row r="1244" spans="17:18" ht="12.75">
      <c r="Q1244" s="213">
        <f t="shared" si="104"/>
        <v>1</v>
      </c>
      <c r="R1244" s="213">
        <f t="shared" si="105"/>
        <v>1</v>
      </c>
    </row>
    <row r="1245" spans="17:18" ht="12.75">
      <c r="Q1245" s="213">
        <f t="shared" si="104"/>
        <v>1</v>
      </c>
      <c r="R1245" s="213">
        <f t="shared" si="105"/>
        <v>1</v>
      </c>
    </row>
    <row r="1246" spans="17:18" ht="12.75">
      <c r="Q1246" s="213">
        <f t="shared" si="104"/>
        <v>1</v>
      </c>
      <c r="R1246" s="213">
        <f t="shared" si="105"/>
        <v>1</v>
      </c>
    </row>
    <row r="1247" spans="17:18" ht="12.75">
      <c r="Q1247" s="213">
        <f t="shared" si="104"/>
        <v>1</v>
      </c>
      <c r="R1247" s="213">
        <f t="shared" si="105"/>
        <v>1</v>
      </c>
    </row>
    <row r="1248" spans="17:18" ht="12.75">
      <c r="Q1248" s="213">
        <f t="shared" si="104"/>
        <v>1</v>
      </c>
      <c r="R1248" s="213">
        <f t="shared" si="105"/>
        <v>1</v>
      </c>
    </row>
    <row r="1249" spans="17:18" ht="12.75">
      <c r="Q1249" s="213">
        <f t="shared" si="104"/>
        <v>1</v>
      </c>
      <c r="R1249" s="213">
        <f t="shared" si="105"/>
        <v>1</v>
      </c>
    </row>
    <row r="1250" spans="17:18" ht="12.75">
      <c r="Q1250" s="213">
        <f t="shared" si="104"/>
        <v>1</v>
      </c>
      <c r="R1250" s="213">
        <f t="shared" si="105"/>
        <v>1</v>
      </c>
    </row>
    <row r="1251" spans="17:18" ht="12.75">
      <c r="Q1251" s="213">
        <f t="shared" si="104"/>
        <v>1</v>
      </c>
      <c r="R1251" s="213">
        <f t="shared" si="105"/>
        <v>1</v>
      </c>
    </row>
    <row r="1252" spans="17:18" ht="12.75">
      <c r="Q1252" s="213">
        <f t="shared" si="104"/>
        <v>1</v>
      </c>
      <c r="R1252" s="213">
        <f t="shared" si="105"/>
        <v>1</v>
      </c>
    </row>
    <row r="1253" spans="17:18" ht="12.75">
      <c r="Q1253" s="213">
        <f t="shared" si="104"/>
        <v>1</v>
      </c>
      <c r="R1253" s="213">
        <f t="shared" si="105"/>
        <v>1</v>
      </c>
    </row>
    <row r="1254" spans="17:18" ht="12.75">
      <c r="Q1254" s="213">
        <f t="shared" si="104"/>
        <v>1</v>
      </c>
      <c r="R1254" s="213">
        <f t="shared" si="105"/>
        <v>1</v>
      </c>
    </row>
    <row r="1255" spans="17:18" ht="12.75">
      <c r="Q1255" s="213">
        <f t="shared" si="104"/>
        <v>1</v>
      </c>
      <c r="R1255" s="213">
        <f t="shared" si="105"/>
        <v>1</v>
      </c>
    </row>
    <row r="1256" spans="17:18" ht="12.75">
      <c r="Q1256" s="213">
        <f t="shared" si="104"/>
        <v>1</v>
      </c>
      <c r="R1256" s="213">
        <f t="shared" si="105"/>
        <v>1</v>
      </c>
    </row>
    <row r="1257" spans="17:18" ht="12.75">
      <c r="Q1257" s="213">
        <f t="shared" si="104"/>
        <v>1</v>
      </c>
      <c r="R1257" s="213">
        <f t="shared" si="105"/>
        <v>1</v>
      </c>
    </row>
    <row r="1258" spans="17:18" ht="12.75">
      <c r="Q1258" s="213">
        <f t="shared" si="104"/>
        <v>1</v>
      </c>
      <c r="R1258" s="213">
        <f t="shared" si="105"/>
        <v>1</v>
      </c>
    </row>
    <row r="1259" spans="17:18" ht="12.75">
      <c r="Q1259" s="213">
        <f t="shared" si="104"/>
        <v>1</v>
      </c>
      <c r="R1259" s="213">
        <f t="shared" si="105"/>
        <v>1</v>
      </c>
    </row>
    <row r="1260" spans="17:18" ht="12.75">
      <c r="Q1260" s="213">
        <f t="shared" si="104"/>
        <v>1</v>
      </c>
      <c r="R1260" s="213">
        <f t="shared" si="105"/>
        <v>1</v>
      </c>
    </row>
    <row r="1261" spans="17:18" ht="12.75">
      <c r="Q1261" s="213">
        <f t="shared" si="104"/>
        <v>1</v>
      </c>
      <c r="R1261" s="213">
        <f t="shared" si="105"/>
        <v>1</v>
      </c>
    </row>
    <row r="1262" spans="17:18" ht="12.75">
      <c r="Q1262" s="213">
        <f t="shared" si="104"/>
        <v>1</v>
      </c>
      <c r="R1262" s="213">
        <f t="shared" si="105"/>
        <v>1</v>
      </c>
    </row>
    <row r="1263" spans="17:18" ht="12.75">
      <c r="Q1263" s="213">
        <f t="shared" si="104"/>
        <v>1</v>
      </c>
      <c r="R1263" s="213">
        <f t="shared" si="105"/>
        <v>1</v>
      </c>
    </row>
    <row r="1264" spans="17:18" ht="12.75">
      <c r="Q1264" s="213">
        <f t="shared" si="104"/>
        <v>1</v>
      </c>
      <c r="R1264" s="213">
        <f t="shared" si="105"/>
        <v>1</v>
      </c>
    </row>
    <row r="1265" spans="17:18" ht="12.75">
      <c r="Q1265" s="213">
        <f t="shared" si="104"/>
        <v>1</v>
      </c>
      <c r="R1265" s="213">
        <f t="shared" si="105"/>
        <v>1</v>
      </c>
    </row>
    <row r="1266" spans="17:18" ht="12.75">
      <c r="Q1266" s="213">
        <f t="shared" si="104"/>
        <v>1</v>
      </c>
      <c r="R1266" s="213">
        <f t="shared" si="105"/>
        <v>1</v>
      </c>
    </row>
    <row r="1267" spans="17:18" ht="12.75">
      <c r="Q1267" s="213">
        <f t="shared" si="104"/>
        <v>1</v>
      </c>
      <c r="R1267" s="213">
        <f t="shared" si="105"/>
        <v>1</v>
      </c>
    </row>
    <row r="1268" spans="17:18" ht="12.75">
      <c r="Q1268" s="213">
        <f t="shared" si="104"/>
        <v>1</v>
      </c>
      <c r="R1268" s="213">
        <f t="shared" si="105"/>
        <v>1</v>
      </c>
    </row>
    <row r="1269" spans="17:18" ht="12.75">
      <c r="Q1269" s="213">
        <f t="shared" si="104"/>
        <v>1</v>
      </c>
      <c r="R1269" s="213">
        <f t="shared" si="105"/>
        <v>1</v>
      </c>
    </row>
    <row r="1270" spans="17:18" ht="12.75">
      <c r="Q1270" s="213">
        <f t="shared" si="104"/>
        <v>1</v>
      </c>
      <c r="R1270" s="213">
        <f t="shared" si="105"/>
        <v>1</v>
      </c>
    </row>
    <row r="1271" spans="17:18" ht="12.75">
      <c r="Q1271" s="213">
        <f t="shared" si="104"/>
        <v>1</v>
      </c>
      <c r="R1271" s="213">
        <f t="shared" si="105"/>
        <v>1</v>
      </c>
    </row>
    <row r="1272" spans="17:18" ht="12.75">
      <c r="Q1272" s="213">
        <f t="shared" si="104"/>
        <v>1</v>
      </c>
      <c r="R1272" s="213">
        <f t="shared" si="105"/>
        <v>1</v>
      </c>
    </row>
    <row r="1273" spans="17:18" ht="12.75">
      <c r="Q1273" s="213">
        <f t="shared" si="104"/>
        <v>1</v>
      </c>
      <c r="R1273" s="213">
        <f t="shared" si="105"/>
        <v>1</v>
      </c>
    </row>
    <row r="1274" spans="17:18" ht="12.75">
      <c r="Q1274" s="213">
        <f t="shared" si="104"/>
        <v>1</v>
      </c>
      <c r="R1274" s="213">
        <f t="shared" si="105"/>
        <v>1</v>
      </c>
    </row>
    <row r="1275" spans="17:18" ht="12.75">
      <c r="Q1275" s="213">
        <f t="shared" si="104"/>
        <v>1</v>
      </c>
      <c r="R1275" s="213">
        <f t="shared" si="105"/>
        <v>1</v>
      </c>
    </row>
    <row r="1276" spans="17:18" ht="12.75">
      <c r="Q1276" s="213">
        <f t="shared" si="104"/>
        <v>1</v>
      </c>
      <c r="R1276" s="213">
        <f t="shared" si="105"/>
        <v>1</v>
      </c>
    </row>
    <row r="1277" spans="17:18" ht="12.75">
      <c r="Q1277" s="213">
        <f t="shared" si="104"/>
        <v>1</v>
      </c>
      <c r="R1277" s="213">
        <f t="shared" si="105"/>
        <v>1</v>
      </c>
    </row>
    <row r="1278" spans="17:18" ht="12.75">
      <c r="Q1278" s="213">
        <f t="shared" si="104"/>
        <v>1</v>
      </c>
      <c r="R1278" s="213">
        <f t="shared" si="105"/>
        <v>1</v>
      </c>
    </row>
    <row r="1279" spans="17:18" ht="12.75">
      <c r="Q1279" s="213">
        <f t="shared" si="104"/>
        <v>1</v>
      </c>
      <c r="R1279" s="213">
        <f t="shared" si="105"/>
        <v>1</v>
      </c>
    </row>
    <row r="1280" spans="17:18" ht="12.75">
      <c r="Q1280" s="213">
        <f t="shared" si="104"/>
        <v>1</v>
      </c>
      <c r="R1280" s="213">
        <f t="shared" si="105"/>
        <v>1</v>
      </c>
    </row>
    <row r="1281" spans="17:18" ht="12.75">
      <c r="Q1281" s="213">
        <f t="shared" si="104"/>
        <v>1</v>
      </c>
      <c r="R1281" s="213">
        <f t="shared" si="105"/>
        <v>1</v>
      </c>
    </row>
    <row r="1282" spans="17:18" ht="12.75">
      <c r="Q1282" s="213">
        <f t="shared" si="104"/>
        <v>1</v>
      </c>
      <c r="R1282" s="213">
        <f t="shared" si="105"/>
        <v>1</v>
      </c>
    </row>
    <row r="1283" spans="17:18" ht="12.75">
      <c r="Q1283" s="213">
        <f t="shared" si="104"/>
        <v>1</v>
      </c>
      <c r="R1283" s="213">
        <f t="shared" si="105"/>
        <v>1</v>
      </c>
    </row>
    <row r="1284" spans="17:18" ht="12.75">
      <c r="Q1284" s="213">
        <f t="shared" si="104"/>
        <v>1</v>
      </c>
      <c r="R1284" s="213">
        <f t="shared" si="105"/>
        <v>1</v>
      </c>
    </row>
    <row r="1285" spans="17:18" ht="12.75">
      <c r="Q1285" s="213">
        <f t="shared" si="104"/>
        <v>1</v>
      </c>
      <c r="R1285" s="213">
        <f t="shared" si="105"/>
        <v>1</v>
      </c>
    </row>
    <row r="1286" spans="17:18" ht="12.75">
      <c r="Q1286" s="213">
        <f t="shared" si="104"/>
        <v>1</v>
      </c>
      <c r="R1286" s="213">
        <f t="shared" si="105"/>
        <v>1</v>
      </c>
    </row>
    <row r="1287" spans="17:18" ht="12.75">
      <c r="Q1287" s="213">
        <f t="shared" si="104"/>
        <v>1</v>
      </c>
      <c r="R1287" s="213">
        <f t="shared" si="105"/>
        <v>1</v>
      </c>
    </row>
    <row r="1288" spans="17:18" ht="12.75">
      <c r="Q1288" s="213">
        <f t="shared" si="104"/>
        <v>1</v>
      </c>
      <c r="R1288" s="213">
        <f t="shared" si="105"/>
        <v>1</v>
      </c>
    </row>
    <row r="1289" spans="17:18" ht="12.75">
      <c r="Q1289" s="213">
        <f t="shared" si="104"/>
        <v>1</v>
      </c>
      <c r="R1289" s="213">
        <f t="shared" si="105"/>
        <v>1</v>
      </c>
    </row>
    <row r="1290" spans="17:18" ht="12.75">
      <c r="Q1290" s="213">
        <f t="shared" si="104"/>
        <v>1</v>
      </c>
      <c r="R1290" s="213">
        <f t="shared" si="105"/>
        <v>1</v>
      </c>
    </row>
    <row r="1291" spans="17:18" ht="12.75">
      <c r="Q1291" s="213">
        <f t="shared" si="104"/>
        <v>1</v>
      </c>
      <c r="R1291" s="213">
        <f t="shared" si="105"/>
        <v>1</v>
      </c>
    </row>
    <row r="1292" spans="17:18" ht="12.75">
      <c r="Q1292" s="213">
        <f t="shared" si="104"/>
        <v>1</v>
      </c>
      <c r="R1292" s="213">
        <f t="shared" si="105"/>
        <v>1</v>
      </c>
    </row>
    <row r="1293" spans="17:18" ht="12.75">
      <c r="Q1293" s="213">
        <f t="shared" si="104"/>
        <v>1</v>
      </c>
      <c r="R1293" s="213">
        <f t="shared" si="105"/>
        <v>1</v>
      </c>
    </row>
    <row r="1294" spans="17:18" ht="12.75">
      <c r="Q1294" s="213">
        <f t="shared" si="104"/>
        <v>1</v>
      </c>
      <c r="R1294" s="213">
        <f t="shared" si="105"/>
        <v>1</v>
      </c>
    </row>
    <row r="1295" spans="17:18" ht="12.75">
      <c r="Q1295" s="213">
        <f t="shared" si="104"/>
        <v>1</v>
      </c>
      <c r="R1295" s="213">
        <f t="shared" si="105"/>
        <v>1</v>
      </c>
    </row>
    <row r="1296" spans="17:18" ht="12.75">
      <c r="Q1296" s="213">
        <f t="shared" si="104"/>
        <v>1</v>
      </c>
      <c r="R1296" s="213">
        <f t="shared" si="105"/>
        <v>1</v>
      </c>
    </row>
    <row r="1297" spans="17:18" ht="12.75">
      <c r="Q1297" s="213">
        <f t="shared" si="104"/>
        <v>1</v>
      </c>
      <c r="R1297" s="213">
        <f t="shared" si="105"/>
        <v>1</v>
      </c>
    </row>
    <row r="1298" spans="17:18" ht="12.75">
      <c r="Q1298" s="213">
        <f t="shared" si="104"/>
        <v>1</v>
      </c>
      <c r="R1298" s="213">
        <f t="shared" si="105"/>
        <v>1</v>
      </c>
    </row>
    <row r="1299" spans="17:18" ht="12.75">
      <c r="Q1299" s="213">
        <f t="shared" si="104"/>
        <v>1</v>
      </c>
      <c r="R1299" s="213">
        <f t="shared" si="105"/>
        <v>1</v>
      </c>
    </row>
    <row r="1300" spans="17:18" ht="12.75">
      <c r="Q1300" s="213">
        <f aca="true" t="shared" si="106" ref="Q1300:Q1363">IF(D1300="H",0.5,IF(D1300="L",3,1))</f>
        <v>1</v>
      </c>
      <c r="R1300" s="213">
        <f aca="true" t="shared" si="107" ref="R1300:R1363">IF(D1300="H",3,IF(D1300="L",0.5,1))</f>
        <v>1</v>
      </c>
    </row>
    <row r="1301" spans="17:18" ht="12.75">
      <c r="Q1301" s="213">
        <f t="shared" si="106"/>
        <v>1</v>
      </c>
      <c r="R1301" s="213">
        <f t="shared" si="107"/>
        <v>1</v>
      </c>
    </row>
    <row r="1302" spans="17:18" ht="12.75">
      <c r="Q1302" s="213">
        <f t="shared" si="106"/>
        <v>1</v>
      </c>
      <c r="R1302" s="213">
        <f t="shared" si="107"/>
        <v>1</v>
      </c>
    </row>
    <row r="1303" spans="17:18" ht="12.75">
      <c r="Q1303" s="213">
        <f t="shared" si="106"/>
        <v>1</v>
      </c>
      <c r="R1303" s="213">
        <f t="shared" si="107"/>
        <v>1</v>
      </c>
    </row>
    <row r="1304" spans="17:18" ht="12.75">
      <c r="Q1304" s="213">
        <f t="shared" si="106"/>
        <v>1</v>
      </c>
      <c r="R1304" s="213">
        <f t="shared" si="107"/>
        <v>1</v>
      </c>
    </row>
    <row r="1305" spans="17:18" ht="12.75">
      <c r="Q1305" s="213">
        <f t="shared" si="106"/>
        <v>1</v>
      </c>
      <c r="R1305" s="213">
        <f t="shared" si="107"/>
        <v>1</v>
      </c>
    </row>
    <row r="1306" spans="17:18" ht="12.75">
      <c r="Q1306" s="213">
        <f t="shared" si="106"/>
        <v>1</v>
      </c>
      <c r="R1306" s="213">
        <f t="shared" si="107"/>
        <v>1</v>
      </c>
    </row>
    <row r="1307" spans="17:18" ht="12.75">
      <c r="Q1307" s="213">
        <f t="shared" si="106"/>
        <v>1</v>
      </c>
      <c r="R1307" s="213">
        <f t="shared" si="107"/>
        <v>1</v>
      </c>
    </row>
    <row r="1308" spans="17:18" ht="12.75">
      <c r="Q1308" s="213">
        <f t="shared" si="106"/>
        <v>1</v>
      </c>
      <c r="R1308" s="213">
        <f t="shared" si="107"/>
        <v>1</v>
      </c>
    </row>
    <row r="1309" spans="17:18" ht="12.75">
      <c r="Q1309" s="213">
        <f t="shared" si="106"/>
        <v>1</v>
      </c>
      <c r="R1309" s="213">
        <f t="shared" si="107"/>
        <v>1</v>
      </c>
    </row>
    <row r="1310" spans="17:18" ht="12.75">
      <c r="Q1310" s="213">
        <f t="shared" si="106"/>
        <v>1</v>
      </c>
      <c r="R1310" s="213">
        <f t="shared" si="107"/>
        <v>1</v>
      </c>
    </row>
    <row r="1311" spans="17:18" ht="12.75">
      <c r="Q1311" s="213">
        <f t="shared" si="106"/>
        <v>1</v>
      </c>
      <c r="R1311" s="213">
        <f t="shared" si="107"/>
        <v>1</v>
      </c>
    </row>
    <row r="1312" spans="17:18" ht="12.75">
      <c r="Q1312" s="213">
        <f t="shared" si="106"/>
        <v>1</v>
      </c>
      <c r="R1312" s="213">
        <f t="shared" si="107"/>
        <v>1</v>
      </c>
    </row>
    <row r="1313" spans="17:18" ht="12.75">
      <c r="Q1313" s="213">
        <f t="shared" si="106"/>
        <v>1</v>
      </c>
      <c r="R1313" s="213">
        <f t="shared" si="107"/>
        <v>1</v>
      </c>
    </row>
    <row r="1314" spans="17:18" ht="12.75">
      <c r="Q1314" s="213">
        <f t="shared" si="106"/>
        <v>1</v>
      </c>
      <c r="R1314" s="213">
        <f t="shared" si="107"/>
        <v>1</v>
      </c>
    </row>
    <row r="1315" spans="17:18" ht="12.75">
      <c r="Q1315" s="213">
        <f t="shared" si="106"/>
        <v>1</v>
      </c>
      <c r="R1315" s="213">
        <f t="shared" si="107"/>
        <v>1</v>
      </c>
    </row>
    <row r="1316" spans="17:18" ht="12.75">
      <c r="Q1316" s="213">
        <f t="shared" si="106"/>
        <v>1</v>
      </c>
      <c r="R1316" s="213">
        <f t="shared" si="107"/>
        <v>1</v>
      </c>
    </row>
    <row r="1317" spans="17:18" ht="12.75">
      <c r="Q1317" s="213">
        <f t="shared" si="106"/>
        <v>1</v>
      </c>
      <c r="R1317" s="213">
        <f t="shared" si="107"/>
        <v>1</v>
      </c>
    </row>
    <row r="1318" spans="17:18" ht="12.75">
      <c r="Q1318" s="213">
        <f t="shared" si="106"/>
        <v>1</v>
      </c>
      <c r="R1318" s="213">
        <f t="shared" si="107"/>
        <v>1</v>
      </c>
    </row>
    <row r="1319" spans="17:18" ht="12.75">
      <c r="Q1319" s="213">
        <f t="shared" si="106"/>
        <v>1</v>
      </c>
      <c r="R1319" s="213">
        <f t="shared" si="107"/>
        <v>1</v>
      </c>
    </row>
    <row r="1320" spans="17:18" ht="12.75">
      <c r="Q1320" s="213">
        <f t="shared" si="106"/>
        <v>1</v>
      </c>
      <c r="R1320" s="213">
        <f t="shared" si="107"/>
        <v>1</v>
      </c>
    </row>
    <row r="1321" spans="17:18" ht="12.75">
      <c r="Q1321" s="213">
        <f t="shared" si="106"/>
        <v>1</v>
      </c>
      <c r="R1321" s="213">
        <f t="shared" si="107"/>
        <v>1</v>
      </c>
    </row>
    <row r="1322" spans="17:18" ht="12.75">
      <c r="Q1322" s="213">
        <f t="shared" si="106"/>
        <v>1</v>
      </c>
      <c r="R1322" s="213">
        <f t="shared" si="107"/>
        <v>1</v>
      </c>
    </row>
    <row r="1323" spans="17:18" ht="12.75">
      <c r="Q1323" s="213">
        <f t="shared" si="106"/>
        <v>1</v>
      </c>
      <c r="R1323" s="213">
        <f t="shared" si="107"/>
        <v>1</v>
      </c>
    </row>
    <row r="1324" spans="17:18" ht="12.75">
      <c r="Q1324" s="213">
        <f t="shared" si="106"/>
        <v>1</v>
      </c>
      <c r="R1324" s="213">
        <f t="shared" si="107"/>
        <v>1</v>
      </c>
    </row>
    <row r="1325" spans="17:18" ht="12.75">
      <c r="Q1325" s="213">
        <f t="shared" si="106"/>
        <v>1</v>
      </c>
      <c r="R1325" s="213">
        <f t="shared" si="107"/>
        <v>1</v>
      </c>
    </row>
    <row r="1326" spans="17:18" ht="12.75">
      <c r="Q1326" s="213">
        <f t="shared" si="106"/>
        <v>1</v>
      </c>
      <c r="R1326" s="213">
        <f t="shared" si="107"/>
        <v>1</v>
      </c>
    </row>
    <row r="1327" spans="17:18" ht="12.75">
      <c r="Q1327" s="213">
        <f t="shared" si="106"/>
        <v>1</v>
      </c>
      <c r="R1327" s="213">
        <f t="shared" si="107"/>
        <v>1</v>
      </c>
    </row>
    <row r="1328" spans="17:18" ht="12.75">
      <c r="Q1328" s="213">
        <f t="shared" si="106"/>
        <v>1</v>
      </c>
      <c r="R1328" s="213">
        <f t="shared" si="107"/>
        <v>1</v>
      </c>
    </row>
    <row r="1329" spans="17:18" ht="12.75">
      <c r="Q1329" s="213">
        <f t="shared" si="106"/>
        <v>1</v>
      </c>
      <c r="R1329" s="213">
        <f t="shared" si="107"/>
        <v>1</v>
      </c>
    </row>
    <row r="1330" spans="17:18" ht="12.75">
      <c r="Q1330" s="213">
        <f t="shared" si="106"/>
        <v>1</v>
      </c>
      <c r="R1330" s="213">
        <f t="shared" si="107"/>
        <v>1</v>
      </c>
    </row>
    <row r="1331" spans="17:18" ht="12.75">
      <c r="Q1331" s="213">
        <f t="shared" si="106"/>
        <v>1</v>
      </c>
      <c r="R1331" s="213">
        <f t="shared" si="107"/>
        <v>1</v>
      </c>
    </row>
    <row r="1332" spans="17:18" ht="12.75">
      <c r="Q1332" s="213">
        <f t="shared" si="106"/>
        <v>1</v>
      </c>
      <c r="R1332" s="213">
        <f t="shared" si="107"/>
        <v>1</v>
      </c>
    </row>
    <row r="1333" spans="17:18" ht="12.75">
      <c r="Q1333" s="213">
        <f t="shared" si="106"/>
        <v>1</v>
      </c>
      <c r="R1333" s="213">
        <f t="shared" si="107"/>
        <v>1</v>
      </c>
    </row>
    <row r="1334" spans="17:18" ht="12.75">
      <c r="Q1334" s="213">
        <f t="shared" si="106"/>
        <v>1</v>
      </c>
      <c r="R1334" s="213">
        <f t="shared" si="107"/>
        <v>1</v>
      </c>
    </row>
    <row r="1335" spans="17:18" ht="12.75">
      <c r="Q1335" s="213">
        <f t="shared" si="106"/>
        <v>1</v>
      </c>
      <c r="R1335" s="213">
        <f t="shared" si="107"/>
        <v>1</v>
      </c>
    </row>
    <row r="1336" spans="17:18" ht="12.75">
      <c r="Q1336" s="213">
        <f t="shared" si="106"/>
        <v>1</v>
      </c>
      <c r="R1336" s="213">
        <f t="shared" si="107"/>
        <v>1</v>
      </c>
    </row>
    <row r="1337" spans="17:18" ht="12.75">
      <c r="Q1337" s="213">
        <f t="shared" si="106"/>
        <v>1</v>
      </c>
      <c r="R1337" s="213">
        <f t="shared" si="107"/>
        <v>1</v>
      </c>
    </row>
    <row r="1338" spans="17:18" ht="12.75">
      <c r="Q1338" s="213">
        <f t="shared" si="106"/>
        <v>1</v>
      </c>
      <c r="R1338" s="213">
        <f t="shared" si="107"/>
        <v>1</v>
      </c>
    </row>
    <row r="1339" spans="17:18" ht="12.75">
      <c r="Q1339" s="213">
        <f t="shared" si="106"/>
        <v>1</v>
      </c>
      <c r="R1339" s="213">
        <f t="shared" si="107"/>
        <v>1</v>
      </c>
    </row>
    <row r="1340" spans="17:18" ht="12.75">
      <c r="Q1340" s="213">
        <f t="shared" si="106"/>
        <v>1</v>
      </c>
      <c r="R1340" s="213">
        <f t="shared" si="107"/>
        <v>1</v>
      </c>
    </row>
    <row r="1341" spans="17:18" ht="12.75">
      <c r="Q1341" s="213">
        <f t="shared" si="106"/>
        <v>1</v>
      </c>
      <c r="R1341" s="213">
        <f t="shared" si="107"/>
        <v>1</v>
      </c>
    </row>
    <row r="1342" spans="17:18" ht="12.75">
      <c r="Q1342" s="213">
        <f t="shared" si="106"/>
        <v>1</v>
      </c>
      <c r="R1342" s="213">
        <f t="shared" si="107"/>
        <v>1</v>
      </c>
    </row>
    <row r="1343" spans="17:18" ht="12.75">
      <c r="Q1343" s="213">
        <f t="shared" si="106"/>
        <v>1</v>
      </c>
      <c r="R1343" s="213">
        <f t="shared" si="107"/>
        <v>1</v>
      </c>
    </row>
    <row r="1344" spans="17:18" ht="12.75">
      <c r="Q1344" s="213">
        <f t="shared" si="106"/>
        <v>1</v>
      </c>
      <c r="R1344" s="213">
        <f t="shared" si="107"/>
        <v>1</v>
      </c>
    </row>
    <row r="1345" spans="17:18" ht="12.75">
      <c r="Q1345" s="213">
        <f t="shared" si="106"/>
        <v>1</v>
      </c>
      <c r="R1345" s="213">
        <f t="shared" si="107"/>
        <v>1</v>
      </c>
    </row>
    <row r="1346" spans="17:18" ht="12.75">
      <c r="Q1346" s="213">
        <f t="shared" si="106"/>
        <v>1</v>
      </c>
      <c r="R1346" s="213">
        <f t="shared" si="107"/>
        <v>1</v>
      </c>
    </row>
    <row r="1347" spans="17:18" ht="12.75">
      <c r="Q1347" s="213">
        <f t="shared" si="106"/>
        <v>1</v>
      </c>
      <c r="R1347" s="213">
        <f t="shared" si="107"/>
        <v>1</v>
      </c>
    </row>
    <row r="1348" spans="17:18" ht="12.75">
      <c r="Q1348" s="213">
        <f t="shared" si="106"/>
        <v>1</v>
      </c>
      <c r="R1348" s="213">
        <f t="shared" si="107"/>
        <v>1</v>
      </c>
    </row>
    <row r="1349" spans="17:18" ht="12.75">
      <c r="Q1349" s="213">
        <f t="shared" si="106"/>
        <v>1</v>
      </c>
      <c r="R1349" s="213">
        <f t="shared" si="107"/>
        <v>1</v>
      </c>
    </row>
    <row r="1350" spans="17:18" ht="12.75">
      <c r="Q1350" s="213">
        <f t="shared" si="106"/>
        <v>1</v>
      </c>
      <c r="R1350" s="213">
        <f t="shared" si="107"/>
        <v>1</v>
      </c>
    </row>
    <row r="1351" spans="17:18" ht="12.75">
      <c r="Q1351" s="213">
        <f t="shared" si="106"/>
        <v>1</v>
      </c>
      <c r="R1351" s="213">
        <f t="shared" si="107"/>
        <v>1</v>
      </c>
    </row>
    <row r="1352" spans="17:18" ht="12.75">
      <c r="Q1352" s="213">
        <f t="shared" si="106"/>
        <v>1</v>
      </c>
      <c r="R1352" s="213">
        <f t="shared" si="107"/>
        <v>1</v>
      </c>
    </row>
    <row r="1353" spans="17:18" ht="12.75">
      <c r="Q1353" s="213">
        <f t="shared" si="106"/>
        <v>1</v>
      </c>
      <c r="R1353" s="213">
        <f t="shared" si="107"/>
        <v>1</v>
      </c>
    </row>
    <row r="1354" spans="17:18" ht="12.75">
      <c r="Q1354" s="213">
        <f t="shared" si="106"/>
        <v>1</v>
      </c>
      <c r="R1354" s="213">
        <f t="shared" si="107"/>
        <v>1</v>
      </c>
    </row>
    <row r="1355" spans="17:18" ht="12.75">
      <c r="Q1355" s="213">
        <f t="shared" si="106"/>
        <v>1</v>
      </c>
      <c r="R1355" s="213">
        <f t="shared" si="107"/>
        <v>1</v>
      </c>
    </row>
    <row r="1356" spans="17:18" ht="12.75">
      <c r="Q1356" s="213">
        <f t="shared" si="106"/>
        <v>1</v>
      </c>
      <c r="R1356" s="213">
        <f t="shared" si="107"/>
        <v>1</v>
      </c>
    </row>
    <row r="1357" spans="17:18" ht="12.75">
      <c r="Q1357" s="213">
        <f t="shared" si="106"/>
        <v>1</v>
      </c>
      <c r="R1357" s="213">
        <f t="shared" si="107"/>
        <v>1</v>
      </c>
    </row>
    <row r="1358" spans="17:18" ht="12.75">
      <c r="Q1358" s="213">
        <f t="shared" si="106"/>
        <v>1</v>
      </c>
      <c r="R1358" s="213">
        <f t="shared" si="107"/>
        <v>1</v>
      </c>
    </row>
    <row r="1359" spans="17:18" ht="12.75">
      <c r="Q1359" s="213">
        <f t="shared" si="106"/>
        <v>1</v>
      </c>
      <c r="R1359" s="213">
        <f t="shared" si="107"/>
        <v>1</v>
      </c>
    </row>
    <row r="1360" spans="17:18" ht="12.75">
      <c r="Q1360" s="213">
        <f t="shared" si="106"/>
        <v>1</v>
      </c>
      <c r="R1360" s="213">
        <f t="shared" si="107"/>
        <v>1</v>
      </c>
    </row>
    <row r="1361" spans="17:18" ht="12.75">
      <c r="Q1361" s="213">
        <f t="shared" si="106"/>
        <v>1</v>
      </c>
      <c r="R1361" s="213">
        <f t="shared" si="107"/>
        <v>1</v>
      </c>
    </row>
    <row r="1362" spans="17:18" ht="12.75">
      <c r="Q1362" s="213">
        <f t="shared" si="106"/>
        <v>1</v>
      </c>
      <c r="R1362" s="213">
        <f t="shared" si="107"/>
        <v>1</v>
      </c>
    </row>
    <row r="1363" spans="17:18" ht="12.75">
      <c r="Q1363" s="213">
        <f t="shared" si="106"/>
        <v>1</v>
      </c>
      <c r="R1363" s="213">
        <f t="shared" si="107"/>
        <v>1</v>
      </c>
    </row>
    <row r="1364" spans="17:18" ht="12.75">
      <c r="Q1364" s="213">
        <f aca="true" t="shared" si="108" ref="Q1364:Q1427">IF(D1364="H",0.5,IF(D1364="L",3,1))</f>
        <v>1</v>
      </c>
      <c r="R1364" s="213">
        <f aca="true" t="shared" si="109" ref="R1364:R1427">IF(D1364="H",3,IF(D1364="L",0.5,1))</f>
        <v>1</v>
      </c>
    </row>
    <row r="1365" spans="17:18" ht="12.75">
      <c r="Q1365" s="213">
        <f t="shared" si="108"/>
        <v>1</v>
      </c>
      <c r="R1365" s="213">
        <f t="shared" si="109"/>
        <v>1</v>
      </c>
    </row>
    <row r="1366" spans="17:18" ht="12.75">
      <c r="Q1366" s="213">
        <f t="shared" si="108"/>
        <v>1</v>
      </c>
      <c r="R1366" s="213">
        <f t="shared" si="109"/>
        <v>1</v>
      </c>
    </row>
    <row r="1367" spans="17:18" ht="12.75">
      <c r="Q1367" s="213">
        <f t="shared" si="108"/>
        <v>1</v>
      </c>
      <c r="R1367" s="213">
        <f t="shared" si="109"/>
        <v>1</v>
      </c>
    </row>
    <row r="1368" spans="17:18" ht="12.75">
      <c r="Q1368" s="213">
        <f t="shared" si="108"/>
        <v>1</v>
      </c>
      <c r="R1368" s="213">
        <f t="shared" si="109"/>
        <v>1</v>
      </c>
    </row>
    <row r="1369" spans="17:18" ht="12.75">
      <c r="Q1369" s="213">
        <f t="shared" si="108"/>
        <v>1</v>
      </c>
      <c r="R1369" s="213">
        <f t="shared" si="109"/>
        <v>1</v>
      </c>
    </row>
    <row r="1370" spans="17:18" ht="12.75">
      <c r="Q1370" s="213">
        <f t="shared" si="108"/>
        <v>1</v>
      </c>
      <c r="R1370" s="213">
        <f t="shared" si="109"/>
        <v>1</v>
      </c>
    </row>
    <row r="1371" spans="17:18" ht="12.75">
      <c r="Q1371" s="213">
        <f t="shared" si="108"/>
        <v>1</v>
      </c>
      <c r="R1371" s="213">
        <f t="shared" si="109"/>
        <v>1</v>
      </c>
    </row>
    <row r="1372" spans="17:18" ht="12.75">
      <c r="Q1372" s="213">
        <f t="shared" si="108"/>
        <v>1</v>
      </c>
      <c r="R1372" s="213">
        <f t="shared" si="109"/>
        <v>1</v>
      </c>
    </row>
    <row r="1373" spans="17:18" ht="12.75">
      <c r="Q1373" s="213">
        <f t="shared" si="108"/>
        <v>1</v>
      </c>
      <c r="R1373" s="213">
        <f t="shared" si="109"/>
        <v>1</v>
      </c>
    </row>
    <row r="1374" spans="17:18" ht="12.75">
      <c r="Q1374" s="213">
        <f t="shared" si="108"/>
        <v>1</v>
      </c>
      <c r="R1374" s="213">
        <f t="shared" si="109"/>
        <v>1</v>
      </c>
    </row>
    <row r="1375" spans="17:18" ht="12.75">
      <c r="Q1375" s="213">
        <f t="shared" si="108"/>
        <v>1</v>
      </c>
      <c r="R1375" s="213">
        <f t="shared" si="109"/>
        <v>1</v>
      </c>
    </row>
    <row r="1376" spans="17:18" ht="12.75">
      <c r="Q1376" s="213">
        <f t="shared" si="108"/>
        <v>1</v>
      </c>
      <c r="R1376" s="213">
        <f t="shared" si="109"/>
        <v>1</v>
      </c>
    </row>
    <row r="1377" spans="17:18" ht="12.75">
      <c r="Q1377" s="213">
        <f t="shared" si="108"/>
        <v>1</v>
      </c>
      <c r="R1377" s="213">
        <f t="shared" si="109"/>
        <v>1</v>
      </c>
    </row>
    <row r="1378" spans="17:18" ht="12.75">
      <c r="Q1378" s="213">
        <f t="shared" si="108"/>
        <v>1</v>
      </c>
      <c r="R1378" s="213">
        <f t="shared" si="109"/>
        <v>1</v>
      </c>
    </row>
    <row r="1379" spans="17:18" ht="12.75">
      <c r="Q1379" s="213">
        <f t="shared" si="108"/>
        <v>1</v>
      </c>
      <c r="R1379" s="213">
        <f t="shared" si="109"/>
        <v>1</v>
      </c>
    </row>
    <row r="1380" spans="17:18" ht="12.75">
      <c r="Q1380" s="213">
        <f t="shared" si="108"/>
        <v>1</v>
      </c>
      <c r="R1380" s="213">
        <f t="shared" si="109"/>
        <v>1</v>
      </c>
    </row>
    <row r="1381" spans="17:18" ht="12.75">
      <c r="Q1381" s="213">
        <f t="shared" si="108"/>
        <v>1</v>
      </c>
      <c r="R1381" s="213">
        <f t="shared" si="109"/>
        <v>1</v>
      </c>
    </row>
    <row r="1382" spans="17:18" ht="12.75">
      <c r="Q1382" s="213">
        <f t="shared" si="108"/>
        <v>1</v>
      </c>
      <c r="R1382" s="213">
        <f t="shared" si="109"/>
        <v>1</v>
      </c>
    </row>
    <row r="1383" spans="17:18" ht="12.75">
      <c r="Q1383" s="213">
        <f t="shared" si="108"/>
        <v>1</v>
      </c>
      <c r="R1383" s="213">
        <f t="shared" si="109"/>
        <v>1</v>
      </c>
    </row>
    <row r="1384" spans="17:18" ht="12.75">
      <c r="Q1384" s="213">
        <f t="shared" si="108"/>
        <v>1</v>
      </c>
      <c r="R1384" s="213">
        <f t="shared" si="109"/>
        <v>1</v>
      </c>
    </row>
    <row r="1385" spans="17:18" ht="12.75">
      <c r="Q1385" s="213">
        <f t="shared" si="108"/>
        <v>1</v>
      </c>
      <c r="R1385" s="213">
        <f t="shared" si="109"/>
        <v>1</v>
      </c>
    </row>
    <row r="1386" spans="17:18" ht="12.75">
      <c r="Q1386" s="213">
        <f t="shared" si="108"/>
        <v>1</v>
      </c>
      <c r="R1386" s="213">
        <f t="shared" si="109"/>
        <v>1</v>
      </c>
    </row>
    <row r="1387" spans="17:18" ht="12.75">
      <c r="Q1387" s="213">
        <f t="shared" si="108"/>
        <v>1</v>
      </c>
      <c r="R1387" s="213">
        <f t="shared" si="109"/>
        <v>1</v>
      </c>
    </row>
    <row r="1388" spans="17:18" ht="12.75">
      <c r="Q1388" s="213">
        <f t="shared" si="108"/>
        <v>1</v>
      </c>
      <c r="R1388" s="213">
        <f t="shared" si="109"/>
        <v>1</v>
      </c>
    </row>
    <row r="1389" spans="17:18" ht="12.75">
      <c r="Q1389" s="213">
        <f t="shared" si="108"/>
        <v>1</v>
      </c>
      <c r="R1389" s="213">
        <f t="shared" si="109"/>
        <v>1</v>
      </c>
    </row>
    <row r="1390" spans="17:18" ht="12.75">
      <c r="Q1390" s="213">
        <f t="shared" si="108"/>
        <v>1</v>
      </c>
      <c r="R1390" s="213">
        <f t="shared" si="109"/>
        <v>1</v>
      </c>
    </row>
    <row r="1391" spans="17:18" ht="12.75">
      <c r="Q1391" s="213">
        <f t="shared" si="108"/>
        <v>1</v>
      </c>
      <c r="R1391" s="213">
        <f t="shared" si="109"/>
        <v>1</v>
      </c>
    </row>
    <row r="1392" spans="17:18" ht="12.75">
      <c r="Q1392" s="213">
        <f t="shared" si="108"/>
        <v>1</v>
      </c>
      <c r="R1392" s="213">
        <f t="shared" si="109"/>
        <v>1</v>
      </c>
    </row>
    <row r="1393" spans="17:18" ht="12.75">
      <c r="Q1393" s="213">
        <f t="shared" si="108"/>
        <v>1</v>
      </c>
      <c r="R1393" s="213">
        <f t="shared" si="109"/>
        <v>1</v>
      </c>
    </row>
    <row r="1394" spans="17:18" ht="12.75">
      <c r="Q1394" s="213">
        <f t="shared" si="108"/>
        <v>1</v>
      </c>
      <c r="R1394" s="213">
        <f t="shared" si="109"/>
        <v>1</v>
      </c>
    </row>
    <row r="1395" spans="17:18" ht="12.75">
      <c r="Q1395" s="213">
        <f t="shared" si="108"/>
        <v>1</v>
      </c>
      <c r="R1395" s="213">
        <f t="shared" si="109"/>
        <v>1</v>
      </c>
    </row>
    <row r="1396" spans="17:18" ht="12.75">
      <c r="Q1396" s="213">
        <f t="shared" si="108"/>
        <v>1</v>
      </c>
      <c r="R1396" s="213">
        <f t="shared" si="109"/>
        <v>1</v>
      </c>
    </row>
    <row r="1397" spans="17:18" ht="12.75">
      <c r="Q1397" s="213">
        <f t="shared" si="108"/>
        <v>1</v>
      </c>
      <c r="R1397" s="213">
        <f t="shared" si="109"/>
        <v>1</v>
      </c>
    </row>
    <row r="1398" spans="17:18" ht="12.75">
      <c r="Q1398" s="213">
        <f t="shared" si="108"/>
        <v>1</v>
      </c>
      <c r="R1398" s="213">
        <f t="shared" si="109"/>
        <v>1</v>
      </c>
    </row>
    <row r="1399" spans="17:18" ht="12.75">
      <c r="Q1399" s="213">
        <f t="shared" si="108"/>
        <v>1</v>
      </c>
      <c r="R1399" s="213">
        <f t="shared" si="109"/>
        <v>1</v>
      </c>
    </row>
    <row r="1400" spans="17:18" ht="12.75">
      <c r="Q1400" s="213">
        <f t="shared" si="108"/>
        <v>1</v>
      </c>
      <c r="R1400" s="213">
        <f t="shared" si="109"/>
        <v>1</v>
      </c>
    </row>
    <row r="1401" spans="17:18" ht="12.75">
      <c r="Q1401" s="213">
        <f t="shared" si="108"/>
        <v>1</v>
      </c>
      <c r="R1401" s="213">
        <f t="shared" si="109"/>
        <v>1</v>
      </c>
    </row>
    <row r="1402" spans="17:18" ht="12.75">
      <c r="Q1402" s="213">
        <f t="shared" si="108"/>
        <v>1</v>
      </c>
      <c r="R1402" s="213">
        <f t="shared" si="109"/>
        <v>1</v>
      </c>
    </row>
    <row r="1403" spans="17:18" ht="12.75">
      <c r="Q1403" s="213">
        <f t="shared" si="108"/>
        <v>1</v>
      </c>
      <c r="R1403" s="213">
        <f t="shared" si="109"/>
        <v>1</v>
      </c>
    </row>
    <row r="1404" spans="17:18" ht="12.75">
      <c r="Q1404" s="213">
        <f t="shared" si="108"/>
        <v>1</v>
      </c>
      <c r="R1404" s="213">
        <f t="shared" si="109"/>
        <v>1</v>
      </c>
    </row>
    <row r="1405" spans="17:18" ht="12.75">
      <c r="Q1405" s="213">
        <f t="shared" si="108"/>
        <v>1</v>
      </c>
      <c r="R1405" s="213">
        <f t="shared" si="109"/>
        <v>1</v>
      </c>
    </row>
    <row r="1406" spans="17:18" ht="12.75">
      <c r="Q1406" s="213">
        <f t="shared" si="108"/>
        <v>1</v>
      </c>
      <c r="R1406" s="213">
        <f t="shared" si="109"/>
        <v>1</v>
      </c>
    </row>
    <row r="1407" spans="17:18" ht="12.75">
      <c r="Q1407" s="213">
        <f t="shared" si="108"/>
        <v>1</v>
      </c>
      <c r="R1407" s="213">
        <f t="shared" si="109"/>
        <v>1</v>
      </c>
    </row>
    <row r="1408" spans="17:18" ht="12.75">
      <c r="Q1408" s="213">
        <f t="shared" si="108"/>
        <v>1</v>
      </c>
      <c r="R1408" s="213">
        <f t="shared" si="109"/>
        <v>1</v>
      </c>
    </row>
    <row r="1409" spans="17:18" ht="12.75">
      <c r="Q1409" s="213">
        <f t="shared" si="108"/>
        <v>1</v>
      </c>
      <c r="R1409" s="213">
        <f t="shared" si="109"/>
        <v>1</v>
      </c>
    </row>
    <row r="1410" spans="17:18" ht="12.75">
      <c r="Q1410" s="213">
        <f t="shared" si="108"/>
        <v>1</v>
      </c>
      <c r="R1410" s="213">
        <f t="shared" si="109"/>
        <v>1</v>
      </c>
    </row>
    <row r="1411" spans="17:18" ht="12.75">
      <c r="Q1411" s="213">
        <f t="shared" si="108"/>
        <v>1</v>
      </c>
      <c r="R1411" s="213">
        <f t="shared" si="109"/>
        <v>1</v>
      </c>
    </row>
    <row r="1412" spans="17:18" ht="12.75">
      <c r="Q1412" s="213">
        <f t="shared" si="108"/>
        <v>1</v>
      </c>
      <c r="R1412" s="213">
        <f t="shared" si="109"/>
        <v>1</v>
      </c>
    </row>
    <row r="1413" spans="17:18" ht="12.75">
      <c r="Q1413" s="213">
        <f t="shared" si="108"/>
        <v>1</v>
      </c>
      <c r="R1413" s="213">
        <f t="shared" si="109"/>
        <v>1</v>
      </c>
    </row>
    <row r="1414" spans="17:18" ht="12.75">
      <c r="Q1414" s="213">
        <f t="shared" si="108"/>
        <v>1</v>
      </c>
      <c r="R1414" s="213">
        <f t="shared" si="109"/>
        <v>1</v>
      </c>
    </row>
    <row r="1415" spans="17:18" ht="12.75">
      <c r="Q1415" s="213">
        <f t="shared" si="108"/>
        <v>1</v>
      </c>
      <c r="R1415" s="213">
        <f t="shared" si="109"/>
        <v>1</v>
      </c>
    </row>
    <row r="1416" spans="17:18" ht="12.75">
      <c r="Q1416" s="213">
        <f t="shared" si="108"/>
        <v>1</v>
      </c>
      <c r="R1416" s="213">
        <f t="shared" si="109"/>
        <v>1</v>
      </c>
    </row>
    <row r="1417" spans="17:18" ht="12.75">
      <c r="Q1417" s="213">
        <f t="shared" si="108"/>
        <v>1</v>
      </c>
      <c r="R1417" s="213">
        <f t="shared" si="109"/>
        <v>1</v>
      </c>
    </row>
    <row r="1418" spans="17:18" ht="12.75">
      <c r="Q1418" s="213">
        <f t="shared" si="108"/>
        <v>1</v>
      </c>
      <c r="R1418" s="213">
        <f t="shared" si="109"/>
        <v>1</v>
      </c>
    </row>
    <row r="1419" spans="17:18" ht="12.75">
      <c r="Q1419" s="213">
        <f t="shared" si="108"/>
        <v>1</v>
      </c>
      <c r="R1419" s="213">
        <f t="shared" si="109"/>
        <v>1</v>
      </c>
    </row>
    <row r="1420" spans="17:18" ht="12.75">
      <c r="Q1420" s="213">
        <f t="shared" si="108"/>
        <v>1</v>
      </c>
      <c r="R1420" s="213">
        <f t="shared" si="109"/>
        <v>1</v>
      </c>
    </row>
    <row r="1421" spans="17:18" ht="12.75">
      <c r="Q1421" s="213">
        <f t="shared" si="108"/>
        <v>1</v>
      </c>
      <c r="R1421" s="213">
        <f t="shared" si="109"/>
        <v>1</v>
      </c>
    </row>
    <row r="1422" spans="17:18" ht="12.75">
      <c r="Q1422" s="213">
        <f t="shared" si="108"/>
        <v>1</v>
      </c>
      <c r="R1422" s="213">
        <f t="shared" si="109"/>
        <v>1</v>
      </c>
    </row>
    <row r="1423" spans="17:18" ht="12.75">
      <c r="Q1423" s="213">
        <f t="shared" si="108"/>
        <v>1</v>
      </c>
      <c r="R1423" s="213">
        <f t="shared" si="109"/>
        <v>1</v>
      </c>
    </row>
    <row r="1424" spans="17:18" ht="12.75">
      <c r="Q1424" s="213">
        <f t="shared" si="108"/>
        <v>1</v>
      </c>
      <c r="R1424" s="213">
        <f t="shared" si="109"/>
        <v>1</v>
      </c>
    </row>
    <row r="1425" spans="17:18" ht="12.75">
      <c r="Q1425" s="213">
        <f t="shared" si="108"/>
        <v>1</v>
      </c>
      <c r="R1425" s="213">
        <f t="shared" si="109"/>
        <v>1</v>
      </c>
    </row>
    <row r="1426" spans="17:18" ht="12.75">
      <c r="Q1426" s="213">
        <f t="shared" si="108"/>
        <v>1</v>
      </c>
      <c r="R1426" s="213">
        <f t="shared" si="109"/>
        <v>1</v>
      </c>
    </row>
    <row r="1427" spans="17:18" ht="12.75">
      <c r="Q1427" s="213">
        <f t="shared" si="108"/>
        <v>1</v>
      </c>
      <c r="R1427" s="213">
        <f t="shared" si="109"/>
        <v>1</v>
      </c>
    </row>
    <row r="1428" spans="17:18" ht="12.75">
      <c r="Q1428" s="213">
        <f aca="true" t="shared" si="110" ref="Q1428:Q1491">IF(D1428="H",0.5,IF(D1428="L",3,1))</f>
        <v>1</v>
      </c>
      <c r="R1428" s="213">
        <f aca="true" t="shared" si="111" ref="R1428:R1491">IF(D1428="H",3,IF(D1428="L",0.5,1))</f>
        <v>1</v>
      </c>
    </row>
    <row r="1429" spans="17:18" ht="12.75">
      <c r="Q1429" s="213">
        <f t="shared" si="110"/>
        <v>1</v>
      </c>
      <c r="R1429" s="213">
        <f t="shared" si="111"/>
        <v>1</v>
      </c>
    </row>
    <row r="1430" spans="17:18" ht="12.75">
      <c r="Q1430" s="213">
        <f t="shared" si="110"/>
        <v>1</v>
      </c>
      <c r="R1430" s="213">
        <f t="shared" si="111"/>
        <v>1</v>
      </c>
    </row>
    <row r="1431" spans="17:18" ht="12.75">
      <c r="Q1431" s="213">
        <f t="shared" si="110"/>
        <v>1</v>
      </c>
      <c r="R1431" s="213">
        <f t="shared" si="111"/>
        <v>1</v>
      </c>
    </row>
    <row r="1432" spans="17:18" ht="12.75">
      <c r="Q1432" s="213">
        <f t="shared" si="110"/>
        <v>1</v>
      </c>
      <c r="R1432" s="213">
        <f t="shared" si="111"/>
        <v>1</v>
      </c>
    </row>
    <row r="1433" spans="17:18" ht="12.75">
      <c r="Q1433" s="213">
        <f t="shared" si="110"/>
        <v>1</v>
      </c>
      <c r="R1433" s="213">
        <f t="shared" si="111"/>
        <v>1</v>
      </c>
    </row>
    <row r="1434" spans="17:18" ht="12.75">
      <c r="Q1434" s="213">
        <f t="shared" si="110"/>
        <v>1</v>
      </c>
      <c r="R1434" s="213">
        <f t="shared" si="111"/>
        <v>1</v>
      </c>
    </row>
    <row r="1435" spans="17:18" ht="12.75">
      <c r="Q1435" s="213">
        <f t="shared" si="110"/>
        <v>1</v>
      </c>
      <c r="R1435" s="213">
        <f t="shared" si="111"/>
        <v>1</v>
      </c>
    </row>
    <row r="1436" spans="17:18" ht="12.75">
      <c r="Q1436" s="213">
        <f t="shared" si="110"/>
        <v>1</v>
      </c>
      <c r="R1436" s="213">
        <f t="shared" si="111"/>
        <v>1</v>
      </c>
    </row>
    <row r="1437" spans="17:18" ht="12.75">
      <c r="Q1437" s="213">
        <f t="shared" si="110"/>
        <v>1</v>
      </c>
      <c r="R1437" s="213">
        <f t="shared" si="111"/>
        <v>1</v>
      </c>
    </row>
    <row r="1438" spans="17:18" ht="12.75">
      <c r="Q1438" s="213">
        <f t="shared" si="110"/>
        <v>1</v>
      </c>
      <c r="R1438" s="213">
        <f t="shared" si="111"/>
        <v>1</v>
      </c>
    </row>
    <row r="1439" spans="17:18" ht="12.75">
      <c r="Q1439" s="213">
        <f t="shared" si="110"/>
        <v>1</v>
      </c>
      <c r="R1439" s="213">
        <f t="shared" si="111"/>
        <v>1</v>
      </c>
    </row>
    <row r="1440" spans="17:18" ht="12.75">
      <c r="Q1440" s="213">
        <f t="shared" si="110"/>
        <v>1</v>
      </c>
      <c r="R1440" s="213">
        <f t="shared" si="111"/>
        <v>1</v>
      </c>
    </row>
    <row r="1441" spans="17:18" ht="12.75">
      <c r="Q1441" s="213">
        <f t="shared" si="110"/>
        <v>1</v>
      </c>
      <c r="R1441" s="213">
        <f t="shared" si="111"/>
        <v>1</v>
      </c>
    </row>
    <row r="1442" spans="17:18" ht="12.75">
      <c r="Q1442" s="213">
        <f t="shared" si="110"/>
        <v>1</v>
      </c>
      <c r="R1442" s="213">
        <f t="shared" si="111"/>
        <v>1</v>
      </c>
    </row>
    <row r="1443" spans="17:18" ht="12.75">
      <c r="Q1443" s="213">
        <f t="shared" si="110"/>
        <v>1</v>
      </c>
      <c r="R1443" s="213">
        <f t="shared" si="111"/>
        <v>1</v>
      </c>
    </row>
    <row r="1444" spans="17:18" ht="12.75">
      <c r="Q1444" s="213">
        <f t="shared" si="110"/>
        <v>1</v>
      </c>
      <c r="R1444" s="213">
        <f t="shared" si="111"/>
        <v>1</v>
      </c>
    </row>
    <row r="1445" spans="17:18" ht="12.75">
      <c r="Q1445" s="213">
        <f t="shared" si="110"/>
        <v>1</v>
      </c>
      <c r="R1445" s="213">
        <f t="shared" si="111"/>
        <v>1</v>
      </c>
    </row>
    <row r="1446" spans="17:18" ht="12.75">
      <c r="Q1446" s="213">
        <f t="shared" si="110"/>
        <v>1</v>
      </c>
      <c r="R1446" s="213">
        <f t="shared" si="111"/>
        <v>1</v>
      </c>
    </row>
    <row r="1447" spans="17:18" ht="12.75">
      <c r="Q1447" s="213">
        <f t="shared" si="110"/>
        <v>1</v>
      </c>
      <c r="R1447" s="213">
        <f t="shared" si="111"/>
        <v>1</v>
      </c>
    </row>
    <row r="1448" spans="17:18" ht="12.75">
      <c r="Q1448" s="213">
        <f t="shared" si="110"/>
        <v>1</v>
      </c>
      <c r="R1448" s="213">
        <f t="shared" si="111"/>
        <v>1</v>
      </c>
    </row>
    <row r="1449" spans="17:18" ht="12.75">
      <c r="Q1449" s="213">
        <f t="shared" si="110"/>
        <v>1</v>
      </c>
      <c r="R1449" s="213">
        <f t="shared" si="111"/>
        <v>1</v>
      </c>
    </row>
    <row r="1450" spans="17:18" ht="12.75">
      <c r="Q1450" s="213">
        <f t="shared" si="110"/>
        <v>1</v>
      </c>
      <c r="R1450" s="213">
        <f t="shared" si="111"/>
        <v>1</v>
      </c>
    </row>
    <row r="1451" spans="17:18" ht="12.75">
      <c r="Q1451" s="213">
        <f t="shared" si="110"/>
        <v>1</v>
      </c>
      <c r="R1451" s="213">
        <f t="shared" si="111"/>
        <v>1</v>
      </c>
    </row>
    <row r="1452" spans="17:18" ht="12.75">
      <c r="Q1452" s="213">
        <f t="shared" si="110"/>
        <v>1</v>
      </c>
      <c r="R1452" s="213">
        <f t="shared" si="111"/>
        <v>1</v>
      </c>
    </row>
    <row r="1453" spans="17:18" ht="12.75">
      <c r="Q1453" s="213">
        <f t="shared" si="110"/>
        <v>1</v>
      </c>
      <c r="R1453" s="213">
        <f t="shared" si="111"/>
        <v>1</v>
      </c>
    </row>
    <row r="1454" spans="17:18" ht="12.75">
      <c r="Q1454" s="213">
        <f t="shared" si="110"/>
        <v>1</v>
      </c>
      <c r="R1454" s="213">
        <f t="shared" si="111"/>
        <v>1</v>
      </c>
    </row>
    <row r="1455" spans="17:18" ht="12.75">
      <c r="Q1455" s="213">
        <f t="shared" si="110"/>
        <v>1</v>
      </c>
      <c r="R1455" s="213">
        <f t="shared" si="111"/>
        <v>1</v>
      </c>
    </row>
    <row r="1456" spans="17:18" ht="12.75">
      <c r="Q1456" s="213">
        <f t="shared" si="110"/>
        <v>1</v>
      </c>
      <c r="R1456" s="213">
        <f t="shared" si="111"/>
        <v>1</v>
      </c>
    </row>
    <row r="1457" spans="17:18" ht="12.75">
      <c r="Q1457" s="213">
        <f t="shared" si="110"/>
        <v>1</v>
      </c>
      <c r="R1457" s="213">
        <f t="shared" si="111"/>
        <v>1</v>
      </c>
    </row>
    <row r="1458" spans="17:18" ht="12.75">
      <c r="Q1458" s="213">
        <f t="shared" si="110"/>
        <v>1</v>
      </c>
      <c r="R1458" s="213">
        <f t="shared" si="111"/>
        <v>1</v>
      </c>
    </row>
    <row r="1459" spans="17:18" ht="12.75">
      <c r="Q1459" s="213">
        <f t="shared" si="110"/>
        <v>1</v>
      </c>
      <c r="R1459" s="213">
        <f t="shared" si="111"/>
        <v>1</v>
      </c>
    </row>
    <row r="1460" spans="17:18" ht="12.75">
      <c r="Q1460" s="213">
        <f t="shared" si="110"/>
        <v>1</v>
      </c>
      <c r="R1460" s="213">
        <f t="shared" si="111"/>
        <v>1</v>
      </c>
    </row>
    <row r="1461" spans="17:18" ht="12.75">
      <c r="Q1461" s="213">
        <f t="shared" si="110"/>
        <v>1</v>
      </c>
      <c r="R1461" s="213">
        <f t="shared" si="111"/>
        <v>1</v>
      </c>
    </row>
    <row r="1462" spans="17:18" ht="12.75">
      <c r="Q1462" s="213">
        <f t="shared" si="110"/>
        <v>1</v>
      </c>
      <c r="R1462" s="213">
        <f t="shared" si="111"/>
        <v>1</v>
      </c>
    </row>
    <row r="1463" spans="17:18" ht="12.75">
      <c r="Q1463" s="213">
        <f t="shared" si="110"/>
        <v>1</v>
      </c>
      <c r="R1463" s="213">
        <f t="shared" si="111"/>
        <v>1</v>
      </c>
    </row>
    <row r="1464" spans="17:18" ht="12.75">
      <c r="Q1464" s="213">
        <f t="shared" si="110"/>
        <v>1</v>
      </c>
      <c r="R1464" s="213">
        <f t="shared" si="111"/>
        <v>1</v>
      </c>
    </row>
    <row r="1465" spans="17:18" ht="12.75">
      <c r="Q1465" s="213">
        <f t="shared" si="110"/>
        <v>1</v>
      </c>
      <c r="R1465" s="213">
        <f t="shared" si="111"/>
        <v>1</v>
      </c>
    </row>
    <row r="1466" spans="17:18" ht="12.75">
      <c r="Q1466" s="213">
        <f t="shared" si="110"/>
        <v>1</v>
      </c>
      <c r="R1466" s="213">
        <f t="shared" si="111"/>
        <v>1</v>
      </c>
    </row>
    <row r="1467" spans="17:18" ht="12.75">
      <c r="Q1467" s="213">
        <f t="shared" si="110"/>
        <v>1</v>
      </c>
      <c r="R1467" s="213">
        <f t="shared" si="111"/>
        <v>1</v>
      </c>
    </row>
    <row r="1468" spans="17:18" ht="12.75">
      <c r="Q1468" s="213">
        <f t="shared" si="110"/>
        <v>1</v>
      </c>
      <c r="R1468" s="213">
        <f t="shared" si="111"/>
        <v>1</v>
      </c>
    </row>
    <row r="1469" spans="17:18" ht="12.75">
      <c r="Q1469" s="213">
        <f t="shared" si="110"/>
        <v>1</v>
      </c>
      <c r="R1469" s="213">
        <f t="shared" si="111"/>
        <v>1</v>
      </c>
    </row>
    <row r="1470" spans="17:18" ht="12.75">
      <c r="Q1470" s="213">
        <f t="shared" si="110"/>
        <v>1</v>
      </c>
      <c r="R1470" s="213">
        <f t="shared" si="111"/>
        <v>1</v>
      </c>
    </row>
    <row r="1471" spans="17:18" ht="12.75">
      <c r="Q1471" s="213">
        <f t="shared" si="110"/>
        <v>1</v>
      </c>
      <c r="R1471" s="213">
        <f t="shared" si="111"/>
        <v>1</v>
      </c>
    </row>
    <row r="1472" spans="17:18" ht="12.75">
      <c r="Q1472" s="213">
        <f t="shared" si="110"/>
        <v>1</v>
      </c>
      <c r="R1472" s="213">
        <f t="shared" si="111"/>
        <v>1</v>
      </c>
    </row>
    <row r="1473" spans="17:18" ht="12.75">
      <c r="Q1473" s="213">
        <f t="shared" si="110"/>
        <v>1</v>
      </c>
      <c r="R1473" s="213">
        <f t="shared" si="111"/>
        <v>1</v>
      </c>
    </row>
    <row r="1474" spans="17:18" ht="12.75">
      <c r="Q1474" s="213">
        <f t="shared" si="110"/>
        <v>1</v>
      </c>
      <c r="R1474" s="213">
        <f t="shared" si="111"/>
        <v>1</v>
      </c>
    </row>
    <row r="1475" spans="17:18" ht="12.75">
      <c r="Q1475" s="213">
        <f t="shared" si="110"/>
        <v>1</v>
      </c>
      <c r="R1475" s="213">
        <f t="shared" si="111"/>
        <v>1</v>
      </c>
    </row>
    <row r="1476" spans="17:18" ht="12.75">
      <c r="Q1476" s="213">
        <f t="shared" si="110"/>
        <v>1</v>
      </c>
      <c r="R1476" s="213">
        <f t="shared" si="111"/>
        <v>1</v>
      </c>
    </row>
    <row r="1477" spans="17:18" ht="12.75">
      <c r="Q1477" s="213">
        <f t="shared" si="110"/>
        <v>1</v>
      </c>
      <c r="R1477" s="213">
        <f t="shared" si="111"/>
        <v>1</v>
      </c>
    </row>
    <row r="1478" spans="17:18" ht="12.75">
      <c r="Q1478" s="213">
        <f t="shared" si="110"/>
        <v>1</v>
      </c>
      <c r="R1478" s="213">
        <f t="shared" si="111"/>
        <v>1</v>
      </c>
    </row>
    <row r="1479" spans="17:18" ht="12.75">
      <c r="Q1479" s="213">
        <f t="shared" si="110"/>
        <v>1</v>
      </c>
      <c r="R1479" s="213">
        <f t="shared" si="111"/>
        <v>1</v>
      </c>
    </row>
    <row r="1480" spans="17:18" ht="12.75">
      <c r="Q1480" s="213">
        <f t="shared" si="110"/>
        <v>1</v>
      </c>
      <c r="R1480" s="213">
        <f t="shared" si="111"/>
        <v>1</v>
      </c>
    </row>
    <row r="1481" spans="17:18" ht="12.75">
      <c r="Q1481" s="213">
        <f t="shared" si="110"/>
        <v>1</v>
      </c>
      <c r="R1481" s="213">
        <f t="shared" si="111"/>
        <v>1</v>
      </c>
    </row>
    <row r="1482" spans="17:18" ht="12.75">
      <c r="Q1482" s="213">
        <f t="shared" si="110"/>
        <v>1</v>
      </c>
      <c r="R1482" s="213">
        <f t="shared" si="111"/>
        <v>1</v>
      </c>
    </row>
    <row r="1483" spans="17:18" ht="12.75">
      <c r="Q1483" s="213">
        <f t="shared" si="110"/>
        <v>1</v>
      </c>
      <c r="R1483" s="213">
        <f t="shared" si="111"/>
        <v>1</v>
      </c>
    </row>
    <row r="1484" spans="17:18" ht="12.75">
      <c r="Q1484" s="213">
        <f t="shared" si="110"/>
        <v>1</v>
      </c>
      <c r="R1484" s="213">
        <f t="shared" si="111"/>
        <v>1</v>
      </c>
    </row>
    <row r="1485" spans="17:18" ht="12.75">
      <c r="Q1485" s="213">
        <f t="shared" si="110"/>
        <v>1</v>
      </c>
      <c r="R1485" s="213">
        <f t="shared" si="111"/>
        <v>1</v>
      </c>
    </row>
    <row r="1486" spans="17:18" ht="12.75">
      <c r="Q1486" s="213">
        <f t="shared" si="110"/>
        <v>1</v>
      </c>
      <c r="R1486" s="213">
        <f t="shared" si="111"/>
        <v>1</v>
      </c>
    </row>
    <row r="1487" spans="17:18" ht="12.75">
      <c r="Q1487" s="213">
        <f t="shared" si="110"/>
        <v>1</v>
      </c>
      <c r="R1487" s="213">
        <f t="shared" si="111"/>
        <v>1</v>
      </c>
    </row>
    <row r="1488" spans="17:18" ht="12.75">
      <c r="Q1488" s="213">
        <f t="shared" si="110"/>
        <v>1</v>
      </c>
      <c r="R1488" s="213">
        <f t="shared" si="111"/>
        <v>1</v>
      </c>
    </row>
    <row r="1489" spans="17:18" ht="12.75">
      <c r="Q1489" s="213">
        <f t="shared" si="110"/>
        <v>1</v>
      </c>
      <c r="R1489" s="213">
        <f t="shared" si="111"/>
        <v>1</v>
      </c>
    </row>
    <row r="1490" spans="17:18" ht="12.75">
      <c r="Q1490" s="213">
        <f t="shared" si="110"/>
        <v>1</v>
      </c>
      <c r="R1490" s="213">
        <f t="shared" si="111"/>
        <v>1</v>
      </c>
    </row>
    <row r="1491" spans="17:18" ht="12.75">
      <c r="Q1491" s="213">
        <f t="shared" si="110"/>
        <v>1</v>
      </c>
      <c r="R1491" s="213">
        <f t="shared" si="111"/>
        <v>1</v>
      </c>
    </row>
    <row r="1492" spans="17:18" ht="12.75">
      <c r="Q1492" s="213">
        <f aca="true" t="shared" si="112" ref="Q1492:Q1555">IF(D1492="H",0.5,IF(D1492="L",3,1))</f>
        <v>1</v>
      </c>
      <c r="R1492" s="213">
        <f aca="true" t="shared" si="113" ref="R1492:R1555">IF(D1492="H",3,IF(D1492="L",0.5,1))</f>
        <v>1</v>
      </c>
    </row>
    <row r="1493" spans="17:18" ht="12.75">
      <c r="Q1493" s="213">
        <f t="shared" si="112"/>
        <v>1</v>
      </c>
      <c r="R1493" s="213">
        <f t="shared" si="113"/>
        <v>1</v>
      </c>
    </row>
    <row r="1494" spans="17:18" ht="12.75">
      <c r="Q1494" s="213">
        <f t="shared" si="112"/>
        <v>1</v>
      </c>
      <c r="R1494" s="213">
        <f t="shared" si="113"/>
        <v>1</v>
      </c>
    </row>
    <row r="1495" spans="17:18" ht="12.75">
      <c r="Q1495" s="213">
        <f t="shared" si="112"/>
        <v>1</v>
      </c>
      <c r="R1495" s="213">
        <f t="shared" si="113"/>
        <v>1</v>
      </c>
    </row>
    <row r="1496" spans="17:18" ht="12.75">
      <c r="Q1496" s="213">
        <f t="shared" si="112"/>
        <v>1</v>
      </c>
      <c r="R1496" s="213">
        <f t="shared" si="113"/>
        <v>1</v>
      </c>
    </row>
    <row r="1497" spans="17:18" ht="12.75">
      <c r="Q1497" s="213">
        <f t="shared" si="112"/>
        <v>1</v>
      </c>
      <c r="R1497" s="213">
        <f t="shared" si="113"/>
        <v>1</v>
      </c>
    </row>
    <row r="1498" spans="17:18" ht="12.75">
      <c r="Q1498" s="213">
        <f t="shared" si="112"/>
        <v>1</v>
      </c>
      <c r="R1498" s="213">
        <f t="shared" si="113"/>
        <v>1</v>
      </c>
    </row>
    <row r="1499" spans="17:18" ht="12.75">
      <c r="Q1499" s="213">
        <f t="shared" si="112"/>
        <v>1</v>
      </c>
      <c r="R1499" s="213">
        <f t="shared" si="113"/>
        <v>1</v>
      </c>
    </row>
    <row r="1500" spans="17:18" ht="12.75">
      <c r="Q1500" s="213">
        <f t="shared" si="112"/>
        <v>1</v>
      </c>
      <c r="R1500" s="213">
        <f t="shared" si="113"/>
        <v>1</v>
      </c>
    </row>
    <row r="1501" spans="17:18" ht="12.75">
      <c r="Q1501" s="213">
        <f t="shared" si="112"/>
        <v>1</v>
      </c>
      <c r="R1501" s="213">
        <f t="shared" si="113"/>
        <v>1</v>
      </c>
    </row>
    <row r="1502" spans="17:18" ht="12.75">
      <c r="Q1502" s="213">
        <f t="shared" si="112"/>
        <v>1</v>
      </c>
      <c r="R1502" s="213">
        <f t="shared" si="113"/>
        <v>1</v>
      </c>
    </row>
    <row r="1503" spans="17:18" ht="12.75">
      <c r="Q1503" s="213">
        <f t="shared" si="112"/>
        <v>1</v>
      </c>
      <c r="R1503" s="213">
        <f t="shared" si="113"/>
        <v>1</v>
      </c>
    </row>
    <row r="1504" spans="17:18" ht="12.75">
      <c r="Q1504" s="213">
        <f t="shared" si="112"/>
        <v>1</v>
      </c>
      <c r="R1504" s="213">
        <f t="shared" si="113"/>
        <v>1</v>
      </c>
    </row>
    <row r="1505" spans="17:18" ht="12.75">
      <c r="Q1505" s="213">
        <f t="shared" si="112"/>
        <v>1</v>
      </c>
      <c r="R1505" s="213">
        <f t="shared" si="113"/>
        <v>1</v>
      </c>
    </row>
    <row r="1506" spans="17:18" ht="12.75">
      <c r="Q1506" s="213">
        <f t="shared" si="112"/>
        <v>1</v>
      </c>
      <c r="R1506" s="213">
        <f t="shared" si="113"/>
        <v>1</v>
      </c>
    </row>
    <row r="1507" spans="17:18" ht="12.75">
      <c r="Q1507" s="213">
        <f t="shared" si="112"/>
        <v>1</v>
      </c>
      <c r="R1507" s="213">
        <f t="shared" si="113"/>
        <v>1</v>
      </c>
    </row>
    <row r="1508" spans="17:18" ht="12.75">
      <c r="Q1508" s="213">
        <f t="shared" si="112"/>
        <v>1</v>
      </c>
      <c r="R1508" s="213">
        <f t="shared" si="113"/>
        <v>1</v>
      </c>
    </row>
    <row r="1509" spans="17:18" ht="12.75">
      <c r="Q1509" s="213">
        <f t="shared" si="112"/>
        <v>1</v>
      </c>
      <c r="R1509" s="213">
        <f t="shared" si="113"/>
        <v>1</v>
      </c>
    </row>
    <row r="1510" spans="17:18" ht="12.75">
      <c r="Q1510" s="213">
        <f t="shared" si="112"/>
        <v>1</v>
      </c>
      <c r="R1510" s="213">
        <f t="shared" si="113"/>
        <v>1</v>
      </c>
    </row>
    <row r="1511" spans="17:18" ht="12.75">
      <c r="Q1511" s="213">
        <f t="shared" si="112"/>
        <v>1</v>
      </c>
      <c r="R1511" s="213">
        <f t="shared" si="113"/>
        <v>1</v>
      </c>
    </row>
    <row r="1512" spans="17:18" ht="12.75">
      <c r="Q1512" s="213">
        <f t="shared" si="112"/>
        <v>1</v>
      </c>
      <c r="R1512" s="213">
        <f t="shared" si="113"/>
        <v>1</v>
      </c>
    </row>
    <row r="1513" spans="17:18" ht="12.75">
      <c r="Q1513" s="213">
        <f t="shared" si="112"/>
        <v>1</v>
      </c>
      <c r="R1513" s="213">
        <f t="shared" si="113"/>
        <v>1</v>
      </c>
    </row>
    <row r="1514" spans="17:18" ht="12.75">
      <c r="Q1514" s="213">
        <f t="shared" si="112"/>
        <v>1</v>
      </c>
      <c r="R1514" s="213">
        <f t="shared" si="113"/>
        <v>1</v>
      </c>
    </row>
    <row r="1515" spans="17:18" ht="12.75">
      <c r="Q1515" s="213">
        <f t="shared" si="112"/>
        <v>1</v>
      </c>
      <c r="R1515" s="213">
        <f t="shared" si="113"/>
        <v>1</v>
      </c>
    </row>
    <row r="1516" spans="17:18" ht="12.75">
      <c r="Q1516" s="213">
        <f t="shared" si="112"/>
        <v>1</v>
      </c>
      <c r="R1516" s="213">
        <f t="shared" si="113"/>
        <v>1</v>
      </c>
    </row>
    <row r="1517" spans="17:18" ht="12.75">
      <c r="Q1517" s="213">
        <f t="shared" si="112"/>
        <v>1</v>
      </c>
      <c r="R1517" s="213">
        <f t="shared" si="113"/>
        <v>1</v>
      </c>
    </row>
    <row r="1518" spans="17:18" ht="12.75">
      <c r="Q1518" s="213">
        <f t="shared" si="112"/>
        <v>1</v>
      </c>
      <c r="R1518" s="213">
        <f t="shared" si="113"/>
        <v>1</v>
      </c>
    </row>
    <row r="1519" spans="17:18" ht="12.75">
      <c r="Q1519" s="213">
        <f t="shared" si="112"/>
        <v>1</v>
      </c>
      <c r="R1519" s="213">
        <f t="shared" si="113"/>
        <v>1</v>
      </c>
    </row>
    <row r="1520" spans="17:18" ht="12.75">
      <c r="Q1520" s="213">
        <f t="shared" si="112"/>
        <v>1</v>
      </c>
      <c r="R1520" s="213">
        <f t="shared" si="113"/>
        <v>1</v>
      </c>
    </row>
    <row r="1521" spans="17:18" ht="12.75">
      <c r="Q1521" s="213">
        <f t="shared" si="112"/>
        <v>1</v>
      </c>
      <c r="R1521" s="213">
        <f t="shared" si="113"/>
        <v>1</v>
      </c>
    </row>
    <row r="1522" spans="17:18" ht="12.75">
      <c r="Q1522" s="213">
        <f t="shared" si="112"/>
        <v>1</v>
      </c>
      <c r="R1522" s="213">
        <f t="shared" si="113"/>
        <v>1</v>
      </c>
    </row>
    <row r="1523" spans="17:18" ht="12.75">
      <c r="Q1523" s="213">
        <f t="shared" si="112"/>
        <v>1</v>
      </c>
      <c r="R1523" s="213">
        <f t="shared" si="113"/>
        <v>1</v>
      </c>
    </row>
    <row r="1524" spans="17:18" ht="12.75">
      <c r="Q1524" s="213">
        <f t="shared" si="112"/>
        <v>1</v>
      </c>
      <c r="R1524" s="213">
        <f t="shared" si="113"/>
        <v>1</v>
      </c>
    </row>
    <row r="1525" spans="17:18" ht="12.75">
      <c r="Q1525" s="213">
        <f t="shared" si="112"/>
        <v>1</v>
      </c>
      <c r="R1525" s="213">
        <f t="shared" si="113"/>
        <v>1</v>
      </c>
    </row>
    <row r="1526" spans="17:18" ht="12.75">
      <c r="Q1526" s="213">
        <f t="shared" si="112"/>
        <v>1</v>
      </c>
      <c r="R1526" s="213">
        <f t="shared" si="113"/>
        <v>1</v>
      </c>
    </row>
    <row r="1527" spans="17:18" ht="12.75">
      <c r="Q1527" s="213">
        <f t="shared" si="112"/>
        <v>1</v>
      </c>
      <c r="R1527" s="213">
        <f t="shared" si="113"/>
        <v>1</v>
      </c>
    </row>
    <row r="1528" spans="17:18" ht="12.75">
      <c r="Q1528" s="213">
        <f t="shared" si="112"/>
        <v>1</v>
      </c>
      <c r="R1528" s="213">
        <f t="shared" si="113"/>
        <v>1</v>
      </c>
    </row>
    <row r="1529" spans="17:18" ht="12.75">
      <c r="Q1529" s="213">
        <f t="shared" si="112"/>
        <v>1</v>
      </c>
      <c r="R1529" s="213">
        <f t="shared" si="113"/>
        <v>1</v>
      </c>
    </row>
    <row r="1530" spans="17:18" ht="12.75">
      <c r="Q1530" s="213">
        <f t="shared" si="112"/>
        <v>1</v>
      </c>
      <c r="R1530" s="213">
        <f t="shared" si="113"/>
        <v>1</v>
      </c>
    </row>
    <row r="1531" spans="17:18" ht="12.75">
      <c r="Q1531" s="213">
        <f t="shared" si="112"/>
        <v>1</v>
      </c>
      <c r="R1531" s="213">
        <f t="shared" si="113"/>
        <v>1</v>
      </c>
    </row>
    <row r="1532" spans="17:18" ht="12.75">
      <c r="Q1532" s="213">
        <f t="shared" si="112"/>
        <v>1</v>
      </c>
      <c r="R1532" s="213">
        <f t="shared" si="113"/>
        <v>1</v>
      </c>
    </row>
    <row r="1533" spans="17:18" ht="12.75">
      <c r="Q1533" s="213">
        <f t="shared" si="112"/>
        <v>1</v>
      </c>
      <c r="R1533" s="213">
        <f t="shared" si="113"/>
        <v>1</v>
      </c>
    </row>
    <row r="1534" spans="17:18" ht="12.75">
      <c r="Q1534" s="213">
        <f t="shared" si="112"/>
        <v>1</v>
      </c>
      <c r="R1534" s="213">
        <f t="shared" si="113"/>
        <v>1</v>
      </c>
    </row>
    <row r="1535" spans="17:18" ht="12.75">
      <c r="Q1535" s="213">
        <f t="shared" si="112"/>
        <v>1</v>
      </c>
      <c r="R1535" s="213">
        <f t="shared" si="113"/>
        <v>1</v>
      </c>
    </row>
    <row r="1536" spans="17:18" ht="12.75">
      <c r="Q1536" s="213">
        <f t="shared" si="112"/>
        <v>1</v>
      </c>
      <c r="R1536" s="213">
        <f t="shared" si="113"/>
        <v>1</v>
      </c>
    </row>
    <row r="1537" spans="17:18" ht="12.75">
      <c r="Q1537" s="213">
        <f t="shared" si="112"/>
        <v>1</v>
      </c>
      <c r="R1537" s="213">
        <f t="shared" si="113"/>
        <v>1</v>
      </c>
    </row>
    <row r="1538" spans="17:18" ht="12.75">
      <c r="Q1538" s="213">
        <f t="shared" si="112"/>
        <v>1</v>
      </c>
      <c r="R1538" s="213">
        <f t="shared" si="113"/>
        <v>1</v>
      </c>
    </row>
    <row r="1539" spans="17:18" ht="12.75">
      <c r="Q1539" s="213">
        <f t="shared" si="112"/>
        <v>1</v>
      </c>
      <c r="R1539" s="213">
        <f t="shared" si="113"/>
        <v>1</v>
      </c>
    </row>
    <row r="1540" spans="17:18" ht="12.75">
      <c r="Q1540" s="213">
        <f t="shared" si="112"/>
        <v>1</v>
      </c>
      <c r="R1540" s="213">
        <f t="shared" si="113"/>
        <v>1</v>
      </c>
    </row>
    <row r="1541" spans="17:18" ht="12.75">
      <c r="Q1541" s="213">
        <f t="shared" si="112"/>
        <v>1</v>
      </c>
      <c r="R1541" s="213">
        <f t="shared" si="113"/>
        <v>1</v>
      </c>
    </row>
    <row r="1542" spans="17:18" ht="12.75">
      <c r="Q1542" s="213">
        <f t="shared" si="112"/>
        <v>1</v>
      </c>
      <c r="R1542" s="213">
        <f t="shared" si="113"/>
        <v>1</v>
      </c>
    </row>
    <row r="1543" spans="17:18" ht="12.75">
      <c r="Q1543" s="213">
        <f t="shared" si="112"/>
        <v>1</v>
      </c>
      <c r="R1543" s="213">
        <f t="shared" si="113"/>
        <v>1</v>
      </c>
    </row>
    <row r="1544" spans="17:18" ht="12.75">
      <c r="Q1544" s="213">
        <f t="shared" si="112"/>
        <v>1</v>
      </c>
      <c r="R1544" s="213">
        <f t="shared" si="113"/>
        <v>1</v>
      </c>
    </row>
    <row r="1545" spans="17:18" ht="12.75">
      <c r="Q1545" s="213">
        <f t="shared" si="112"/>
        <v>1</v>
      </c>
      <c r="R1545" s="213">
        <f t="shared" si="113"/>
        <v>1</v>
      </c>
    </row>
    <row r="1546" spans="17:18" ht="12.75">
      <c r="Q1546" s="213">
        <f t="shared" si="112"/>
        <v>1</v>
      </c>
      <c r="R1546" s="213">
        <f t="shared" si="113"/>
        <v>1</v>
      </c>
    </row>
    <row r="1547" spans="17:18" ht="12.75">
      <c r="Q1547" s="213">
        <f t="shared" si="112"/>
        <v>1</v>
      </c>
      <c r="R1547" s="213">
        <f t="shared" si="113"/>
        <v>1</v>
      </c>
    </row>
    <row r="1548" spans="17:18" ht="12.75">
      <c r="Q1548" s="213">
        <f t="shared" si="112"/>
        <v>1</v>
      </c>
      <c r="R1548" s="213">
        <f t="shared" si="113"/>
        <v>1</v>
      </c>
    </row>
    <row r="1549" spans="17:18" ht="12.75">
      <c r="Q1549" s="213">
        <f t="shared" si="112"/>
        <v>1</v>
      </c>
      <c r="R1549" s="213">
        <f t="shared" si="113"/>
        <v>1</v>
      </c>
    </row>
    <row r="1550" spans="17:18" ht="12.75">
      <c r="Q1550" s="213">
        <f t="shared" si="112"/>
        <v>1</v>
      </c>
      <c r="R1550" s="213">
        <f t="shared" si="113"/>
        <v>1</v>
      </c>
    </row>
    <row r="1551" spans="17:18" ht="12.75">
      <c r="Q1551" s="213">
        <f t="shared" si="112"/>
        <v>1</v>
      </c>
      <c r="R1551" s="213">
        <f t="shared" si="113"/>
        <v>1</v>
      </c>
    </row>
    <row r="1552" spans="17:18" ht="12.75">
      <c r="Q1552" s="213">
        <f t="shared" si="112"/>
        <v>1</v>
      </c>
      <c r="R1552" s="213">
        <f t="shared" si="113"/>
        <v>1</v>
      </c>
    </row>
    <row r="1553" spans="17:18" ht="12.75">
      <c r="Q1553" s="213">
        <f t="shared" si="112"/>
        <v>1</v>
      </c>
      <c r="R1553" s="213">
        <f t="shared" si="113"/>
        <v>1</v>
      </c>
    </row>
    <row r="1554" spans="17:18" ht="12.75">
      <c r="Q1554" s="213">
        <f t="shared" si="112"/>
        <v>1</v>
      </c>
      <c r="R1554" s="213">
        <f t="shared" si="113"/>
        <v>1</v>
      </c>
    </row>
    <row r="1555" spans="17:18" ht="12.75">
      <c r="Q1555" s="213">
        <f t="shared" si="112"/>
        <v>1</v>
      </c>
      <c r="R1555" s="213">
        <f t="shared" si="113"/>
        <v>1</v>
      </c>
    </row>
    <row r="1556" spans="17:18" ht="12.75">
      <c r="Q1556" s="213">
        <f aca="true" t="shared" si="114" ref="Q1556:Q1619">IF(D1556="H",0.5,IF(D1556="L",3,1))</f>
        <v>1</v>
      </c>
      <c r="R1556" s="213">
        <f aca="true" t="shared" si="115" ref="R1556:R1619">IF(D1556="H",3,IF(D1556="L",0.5,1))</f>
        <v>1</v>
      </c>
    </row>
    <row r="1557" spans="17:18" ht="12.75">
      <c r="Q1557" s="213">
        <f t="shared" si="114"/>
        <v>1</v>
      </c>
      <c r="R1557" s="213">
        <f t="shared" si="115"/>
        <v>1</v>
      </c>
    </row>
    <row r="1558" spans="17:18" ht="12.75">
      <c r="Q1558" s="213">
        <f t="shared" si="114"/>
        <v>1</v>
      </c>
      <c r="R1558" s="213">
        <f t="shared" si="115"/>
        <v>1</v>
      </c>
    </row>
    <row r="1559" spans="17:18" ht="12.75">
      <c r="Q1559" s="213">
        <f t="shared" si="114"/>
        <v>1</v>
      </c>
      <c r="R1559" s="213">
        <f t="shared" si="115"/>
        <v>1</v>
      </c>
    </row>
    <row r="1560" spans="17:18" ht="12.75">
      <c r="Q1560" s="213">
        <f t="shared" si="114"/>
        <v>1</v>
      </c>
      <c r="R1560" s="213">
        <f t="shared" si="115"/>
        <v>1</v>
      </c>
    </row>
    <row r="1561" spans="17:18" ht="12.75">
      <c r="Q1561" s="213">
        <f t="shared" si="114"/>
        <v>1</v>
      </c>
      <c r="R1561" s="213">
        <f t="shared" si="115"/>
        <v>1</v>
      </c>
    </row>
    <row r="1562" spans="17:18" ht="12.75">
      <c r="Q1562" s="213">
        <f t="shared" si="114"/>
        <v>1</v>
      </c>
      <c r="R1562" s="213">
        <f t="shared" si="115"/>
        <v>1</v>
      </c>
    </row>
    <row r="1563" spans="17:18" ht="12.75">
      <c r="Q1563" s="213">
        <f t="shared" si="114"/>
        <v>1</v>
      </c>
      <c r="R1563" s="213">
        <f t="shared" si="115"/>
        <v>1</v>
      </c>
    </row>
    <row r="1564" spans="17:18" ht="12.75">
      <c r="Q1564" s="213">
        <f t="shared" si="114"/>
        <v>1</v>
      </c>
      <c r="R1564" s="213">
        <f t="shared" si="115"/>
        <v>1</v>
      </c>
    </row>
    <row r="1565" spans="17:18" ht="12.75">
      <c r="Q1565" s="213">
        <f t="shared" si="114"/>
        <v>1</v>
      </c>
      <c r="R1565" s="213">
        <f t="shared" si="115"/>
        <v>1</v>
      </c>
    </row>
    <row r="1566" spans="17:18" ht="12.75">
      <c r="Q1566" s="213">
        <f t="shared" si="114"/>
        <v>1</v>
      </c>
      <c r="R1566" s="213">
        <f t="shared" si="115"/>
        <v>1</v>
      </c>
    </row>
    <row r="1567" spans="17:18" ht="12.75">
      <c r="Q1567" s="213">
        <f t="shared" si="114"/>
        <v>1</v>
      </c>
      <c r="R1567" s="213">
        <f t="shared" si="115"/>
        <v>1</v>
      </c>
    </row>
    <row r="1568" spans="17:18" ht="12.75">
      <c r="Q1568" s="213">
        <f t="shared" si="114"/>
        <v>1</v>
      </c>
      <c r="R1568" s="213">
        <f t="shared" si="115"/>
        <v>1</v>
      </c>
    </row>
    <row r="1569" spans="17:18" ht="12.75">
      <c r="Q1569" s="213">
        <f t="shared" si="114"/>
        <v>1</v>
      </c>
      <c r="R1569" s="213">
        <f t="shared" si="115"/>
        <v>1</v>
      </c>
    </row>
    <row r="1570" spans="17:18" ht="12.75">
      <c r="Q1570" s="213">
        <f t="shared" si="114"/>
        <v>1</v>
      </c>
      <c r="R1570" s="213">
        <f t="shared" si="115"/>
        <v>1</v>
      </c>
    </row>
    <row r="1571" spans="17:18" ht="12.75">
      <c r="Q1571" s="213">
        <f t="shared" si="114"/>
        <v>1</v>
      </c>
      <c r="R1571" s="213">
        <f t="shared" si="115"/>
        <v>1</v>
      </c>
    </row>
    <row r="1572" spans="17:18" ht="12.75">
      <c r="Q1572" s="213">
        <f t="shared" si="114"/>
        <v>1</v>
      </c>
      <c r="R1572" s="213">
        <f t="shared" si="115"/>
        <v>1</v>
      </c>
    </row>
    <row r="1573" spans="17:18" ht="12.75">
      <c r="Q1573" s="213">
        <f t="shared" si="114"/>
        <v>1</v>
      </c>
      <c r="R1573" s="213">
        <f t="shared" si="115"/>
        <v>1</v>
      </c>
    </row>
    <row r="1574" spans="17:18" ht="12.75">
      <c r="Q1574" s="213">
        <f t="shared" si="114"/>
        <v>1</v>
      </c>
      <c r="R1574" s="213">
        <f t="shared" si="115"/>
        <v>1</v>
      </c>
    </row>
    <row r="1575" spans="17:18" ht="12.75">
      <c r="Q1575" s="213">
        <f t="shared" si="114"/>
        <v>1</v>
      </c>
      <c r="R1575" s="213">
        <f t="shared" si="115"/>
        <v>1</v>
      </c>
    </row>
    <row r="1576" spans="17:18" ht="12.75">
      <c r="Q1576" s="213">
        <f t="shared" si="114"/>
        <v>1</v>
      </c>
      <c r="R1576" s="213">
        <f t="shared" si="115"/>
        <v>1</v>
      </c>
    </row>
    <row r="1577" spans="17:18" ht="12.75">
      <c r="Q1577" s="213">
        <f t="shared" si="114"/>
        <v>1</v>
      </c>
      <c r="R1577" s="213">
        <f t="shared" si="115"/>
        <v>1</v>
      </c>
    </row>
    <row r="1578" spans="17:18" ht="12.75">
      <c r="Q1578" s="213">
        <f t="shared" si="114"/>
        <v>1</v>
      </c>
      <c r="R1578" s="213">
        <f t="shared" si="115"/>
        <v>1</v>
      </c>
    </row>
    <row r="1579" spans="17:18" ht="12.75">
      <c r="Q1579" s="213">
        <f t="shared" si="114"/>
        <v>1</v>
      </c>
      <c r="R1579" s="213">
        <f t="shared" si="115"/>
        <v>1</v>
      </c>
    </row>
    <row r="1580" spans="17:18" ht="12.75">
      <c r="Q1580" s="213">
        <f t="shared" si="114"/>
        <v>1</v>
      </c>
      <c r="R1580" s="213">
        <f t="shared" si="115"/>
        <v>1</v>
      </c>
    </row>
    <row r="1581" spans="17:18" ht="12.75">
      <c r="Q1581" s="213">
        <f t="shared" si="114"/>
        <v>1</v>
      </c>
      <c r="R1581" s="213">
        <f t="shared" si="115"/>
        <v>1</v>
      </c>
    </row>
    <row r="1582" spans="17:18" ht="12.75">
      <c r="Q1582" s="213">
        <f t="shared" si="114"/>
        <v>1</v>
      </c>
      <c r="R1582" s="213">
        <f t="shared" si="115"/>
        <v>1</v>
      </c>
    </row>
    <row r="1583" spans="17:18" ht="12.75">
      <c r="Q1583" s="213">
        <f t="shared" si="114"/>
        <v>1</v>
      </c>
      <c r="R1583" s="213">
        <f t="shared" si="115"/>
        <v>1</v>
      </c>
    </row>
    <row r="1584" spans="17:18" ht="12.75">
      <c r="Q1584" s="213">
        <f t="shared" si="114"/>
        <v>1</v>
      </c>
      <c r="R1584" s="213">
        <f t="shared" si="115"/>
        <v>1</v>
      </c>
    </row>
    <row r="1585" spans="17:18" ht="12.75">
      <c r="Q1585" s="213">
        <f t="shared" si="114"/>
        <v>1</v>
      </c>
      <c r="R1585" s="213">
        <f t="shared" si="115"/>
        <v>1</v>
      </c>
    </row>
    <row r="1586" spans="17:18" ht="12.75">
      <c r="Q1586" s="213">
        <f t="shared" si="114"/>
        <v>1</v>
      </c>
      <c r="R1586" s="213">
        <f t="shared" si="115"/>
        <v>1</v>
      </c>
    </row>
    <row r="1587" spans="17:18" ht="12.75">
      <c r="Q1587" s="213">
        <f t="shared" si="114"/>
        <v>1</v>
      </c>
      <c r="R1587" s="213">
        <f t="shared" si="115"/>
        <v>1</v>
      </c>
    </row>
    <row r="1588" spans="17:18" ht="12.75">
      <c r="Q1588" s="213">
        <f t="shared" si="114"/>
        <v>1</v>
      </c>
      <c r="R1588" s="213">
        <f t="shared" si="115"/>
        <v>1</v>
      </c>
    </row>
    <row r="1589" spans="17:18" ht="12.75">
      <c r="Q1589" s="213">
        <f t="shared" si="114"/>
        <v>1</v>
      </c>
      <c r="R1589" s="213">
        <f t="shared" si="115"/>
        <v>1</v>
      </c>
    </row>
    <row r="1590" spans="17:18" ht="12.75">
      <c r="Q1590" s="213">
        <f t="shared" si="114"/>
        <v>1</v>
      </c>
      <c r="R1590" s="213">
        <f t="shared" si="115"/>
        <v>1</v>
      </c>
    </row>
    <row r="1591" spans="17:18" ht="12.75">
      <c r="Q1591" s="213">
        <f t="shared" si="114"/>
        <v>1</v>
      </c>
      <c r="R1591" s="213">
        <f t="shared" si="115"/>
        <v>1</v>
      </c>
    </row>
    <row r="1592" spans="17:18" ht="12.75">
      <c r="Q1592" s="213">
        <f t="shared" si="114"/>
        <v>1</v>
      </c>
      <c r="R1592" s="213">
        <f t="shared" si="115"/>
        <v>1</v>
      </c>
    </row>
    <row r="1593" spans="17:18" ht="12.75">
      <c r="Q1593" s="213">
        <f t="shared" si="114"/>
        <v>1</v>
      </c>
      <c r="R1593" s="213">
        <f t="shared" si="115"/>
        <v>1</v>
      </c>
    </row>
    <row r="1594" spans="17:18" ht="12.75">
      <c r="Q1594" s="213">
        <f t="shared" si="114"/>
        <v>1</v>
      </c>
      <c r="R1594" s="213">
        <f t="shared" si="115"/>
        <v>1</v>
      </c>
    </row>
    <row r="1595" spans="17:18" ht="12.75">
      <c r="Q1595" s="213">
        <f t="shared" si="114"/>
        <v>1</v>
      </c>
      <c r="R1595" s="213">
        <f t="shared" si="115"/>
        <v>1</v>
      </c>
    </row>
    <row r="1596" spans="17:18" ht="12.75">
      <c r="Q1596" s="213">
        <f t="shared" si="114"/>
        <v>1</v>
      </c>
      <c r="R1596" s="213">
        <f t="shared" si="115"/>
        <v>1</v>
      </c>
    </row>
    <row r="1597" spans="17:18" ht="12.75">
      <c r="Q1597" s="213">
        <f t="shared" si="114"/>
        <v>1</v>
      </c>
      <c r="R1597" s="213">
        <f t="shared" si="115"/>
        <v>1</v>
      </c>
    </row>
    <row r="1598" spans="17:18" ht="12.75">
      <c r="Q1598" s="213">
        <f t="shared" si="114"/>
        <v>1</v>
      </c>
      <c r="R1598" s="213">
        <f t="shared" si="115"/>
        <v>1</v>
      </c>
    </row>
    <row r="1599" spans="17:18" ht="12.75">
      <c r="Q1599" s="213">
        <f t="shared" si="114"/>
        <v>1</v>
      </c>
      <c r="R1599" s="213">
        <f t="shared" si="115"/>
        <v>1</v>
      </c>
    </row>
    <row r="1600" spans="17:18" ht="12.75">
      <c r="Q1600" s="213">
        <f t="shared" si="114"/>
        <v>1</v>
      </c>
      <c r="R1600" s="213">
        <f t="shared" si="115"/>
        <v>1</v>
      </c>
    </row>
    <row r="1601" spans="17:18" ht="12.75">
      <c r="Q1601" s="213">
        <f t="shared" si="114"/>
        <v>1</v>
      </c>
      <c r="R1601" s="213">
        <f t="shared" si="115"/>
        <v>1</v>
      </c>
    </row>
    <row r="1602" spans="17:18" ht="12.75">
      <c r="Q1602" s="213">
        <f t="shared" si="114"/>
        <v>1</v>
      </c>
      <c r="R1602" s="213">
        <f t="shared" si="115"/>
        <v>1</v>
      </c>
    </row>
    <row r="1603" spans="17:18" ht="12.75">
      <c r="Q1603" s="213">
        <f t="shared" si="114"/>
        <v>1</v>
      </c>
      <c r="R1603" s="213">
        <f t="shared" si="115"/>
        <v>1</v>
      </c>
    </row>
    <row r="1604" spans="17:18" ht="12.75">
      <c r="Q1604" s="213">
        <f t="shared" si="114"/>
        <v>1</v>
      </c>
      <c r="R1604" s="213">
        <f t="shared" si="115"/>
        <v>1</v>
      </c>
    </row>
    <row r="1605" spans="17:18" ht="12.75">
      <c r="Q1605" s="213">
        <f t="shared" si="114"/>
        <v>1</v>
      </c>
      <c r="R1605" s="213">
        <f t="shared" si="115"/>
        <v>1</v>
      </c>
    </row>
    <row r="1606" spans="17:18" ht="12.75">
      <c r="Q1606" s="213">
        <f t="shared" si="114"/>
        <v>1</v>
      </c>
      <c r="R1606" s="213">
        <f t="shared" si="115"/>
        <v>1</v>
      </c>
    </row>
    <row r="1607" spans="17:18" ht="12.75">
      <c r="Q1607" s="213">
        <f t="shared" si="114"/>
        <v>1</v>
      </c>
      <c r="R1607" s="213">
        <f t="shared" si="115"/>
        <v>1</v>
      </c>
    </row>
    <row r="1608" spans="17:18" ht="12.75">
      <c r="Q1608" s="213">
        <f t="shared" si="114"/>
        <v>1</v>
      </c>
      <c r="R1608" s="213">
        <f t="shared" si="115"/>
        <v>1</v>
      </c>
    </row>
    <row r="1609" spans="17:18" ht="12.75">
      <c r="Q1609" s="213">
        <f t="shared" si="114"/>
        <v>1</v>
      </c>
      <c r="R1609" s="213">
        <f t="shared" si="115"/>
        <v>1</v>
      </c>
    </row>
    <row r="1610" spans="17:18" ht="12.75">
      <c r="Q1610" s="213">
        <f t="shared" si="114"/>
        <v>1</v>
      </c>
      <c r="R1610" s="213">
        <f t="shared" si="115"/>
        <v>1</v>
      </c>
    </row>
    <row r="1611" spans="17:18" ht="12.75">
      <c r="Q1611" s="213">
        <f t="shared" si="114"/>
        <v>1</v>
      </c>
      <c r="R1611" s="213">
        <f t="shared" si="115"/>
        <v>1</v>
      </c>
    </row>
    <row r="1612" spans="17:18" ht="12.75">
      <c r="Q1612" s="213">
        <f t="shared" si="114"/>
        <v>1</v>
      </c>
      <c r="R1612" s="213">
        <f t="shared" si="115"/>
        <v>1</v>
      </c>
    </row>
    <row r="1613" spans="17:18" ht="12.75">
      <c r="Q1613" s="213">
        <f t="shared" si="114"/>
        <v>1</v>
      </c>
      <c r="R1613" s="213">
        <f t="shared" si="115"/>
        <v>1</v>
      </c>
    </row>
    <row r="1614" spans="17:18" ht="12.75">
      <c r="Q1614" s="213">
        <f t="shared" si="114"/>
        <v>1</v>
      </c>
      <c r="R1614" s="213">
        <f t="shared" si="115"/>
        <v>1</v>
      </c>
    </row>
    <row r="1615" spans="17:18" ht="12.75">
      <c r="Q1615" s="213">
        <f t="shared" si="114"/>
        <v>1</v>
      </c>
      <c r="R1615" s="213">
        <f t="shared" si="115"/>
        <v>1</v>
      </c>
    </row>
    <row r="1616" spans="17:18" ht="12.75">
      <c r="Q1616" s="213">
        <f t="shared" si="114"/>
        <v>1</v>
      </c>
      <c r="R1616" s="213">
        <f t="shared" si="115"/>
        <v>1</v>
      </c>
    </row>
    <row r="1617" spans="17:18" ht="12.75">
      <c r="Q1617" s="213">
        <f t="shared" si="114"/>
        <v>1</v>
      </c>
      <c r="R1617" s="213">
        <f t="shared" si="115"/>
        <v>1</v>
      </c>
    </row>
    <row r="1618" spans="17:18" ht="12.75">
      <c r="Q1618" s="213">
        <f t="shared" si="114"/>
        <v>1</v>
      </c>
      <c r="R1618" s="213">
        <f t="shared" si="115"/>
        <v>1</v>
      </c>
    </row>
    <row r="1619" spans="17:18" ht="12.75">
      <c r="Q1619" s="213">
        <f t="shared" si="114"/>
        <v>1</v>
      </c>
      <c r="R1619" s="213">
        <f t="shared" si="115"/>
        <v>1</v>
      </c>
    </row>
    <row r="1620" spans="17:18" ht="12.75">
      <c r="Q1620" s="213">
        <f aca="true" t="shared" si="116" ref="Q1620:Q1683">IF(D1620="H",0.5,IF(D1620="L",3,1))</f>
        <v>1</v>
      </c>
      <c r="R1620" s="213">
        <f aca="true" t="shared" si="117" ref="R1620:R1683">IF(D1620="H",3,IF(D1620="L",0.5,1))</f>
        <v>1</v>
      </c>
    </row>
    <row r="1621" spans="17:18" ht="12.75">
      <c r="Q1621" s="213">
        <f t="shared" si="116"/>
        <v>1</v>
      </c>
      <c r="R1621" s="213">
        <f t="shared" si="117"/>
        <v>1</v>
      </c>
    </row>
    <row r="1622" spans="17:18" ht="12.75">
      <c r="Q1622" s="213">
        <f t="shared" si="116"/>
        <v>1</v>
      </c>
      <c r="R1622" s="213">
        <f t="shared" si="117"/>
        <v>1</v>
      </c>
    </row>
    <row r="1623" spans="17:18" ht="12.75">
      <c r="Q1623" s="213">
        <f t="shared" si="116"/>
        <v>1</v>
      </c>
      <c r="R1623" s="213">
        <f t="shared" si="117"/>
        <v>1</v>
      </c>
    </row>
    <row r="1624" spans="17:18" ht="12.75">
      <c r="Q1624" s="213">
        <f t="shared" si="116"/>
        <v>1</v>
      </c>
      <c r="R1624" s="213">
        <f t="shared" si="117"/>
        <v>1</v>
      </c>
    </row>
    <row r="1625" spans="17:18" ht="12.75">
      <c r="Q1625" s="213">
        <f t="shared" si="116"/>
        <v>1</v>
      </c>
      <c r="R1625" s="213">
        <f t="shared" si="117"/>
        <v>1</v>
      </c>
    </row>
    <row r="1626" spans="17:18" ht="12.75">
      <c r="Q1626" s="213">
        <f t="shared" si="116"/>
        <v>1</v>
      </c>
      <c r="R1626" s="213">
        <f t="shared" si="117"/>
        <v>1</v>
      </c>
    </row>
    <row r="1627" spans="17:18" ht="12.75">
      <c r="Q1627" s="213">
        <f t="shared" si="116"/>
        <v>1</v>
      </c>
      <c r="R1627" s="213">
        <f t="shared" si="117"/>
        <v>1</v>
      </c>
    </row>
    <row r="1628" spans="17:18" ht="12.75">
      <c r="Q1628" s="213">
        <f t="shared" si="116"/>
        <v>1</v>
      </c>
      <c r="R1628" s="213">
        <f t="shared" si="117"/>
        <v>1</v>
      </c>
    </row>
    <row r="1629" spans="17:18" ht="12.75">
      <c r="Q1629" s="213">
        <f t="shared" si="116"/>
        <v>1</v>
      </c>
      <c r="R1629" s="213">
        <f t="shared" si="117"/>
        <v>1</v>
      </c>
    </row>
    <row r="1630" spans="17:18" ht="12.75">
      <c r="Q1630" s="213">
        <f t="shared" si="116"/>
        <v>1</v>
      </c>
      <c r="R1630" s="213">
        <f t="shared" si="117"/>
        <v>1</v>
      </c>
    </row>
    <row r="1631" spans="17:18" ht="12.75">
      <c r="Q1631" s="213">
        <f t="shared" si="116"/>
        <v>1</v>
      </c>
      <c r="R1631" s="213">
        <f t="shared" si="117"/>
        <v>1</v>
      </c>
    </row>
    <row r="1632" spans="17:18" ht="12.75">
      <c r="Q1632" s="213">
        <f t="shared" si="116"/>
        <v>1</v>
      </c>
      <c r="R1632" s="213">
        <f t="shared" si="117"/>
        <v>1</v>
      </c>
    </row>
    <row r="1633" spans="17:18" ht="12.75">
      <c r="Q1633" s="213">
        <f t="shared" si="116"/>
        <v>1</v>
      </c>
      <c r="R1633" s="213">
        <f t="shared" si="117"/>
        <v>1</v>
      </c>
    </row>
    <row r="1634" spans="17:18" ht="12.75">
      <c r="Q1634" s="213">
        <f t="shared" si="116"/>
        <v>1</v>
      </c>
      <c r="R1634" s="213">
        <f t="shared" si="117"/>
        <v>1</v>
      </c>
    </row>
    <row r="1635" spans="17:18" ht="12.75">
      <c r="Q1635" s="213">
        <f t="shared" si="116"/>
        <v>1</v>
      </c>
      <c r="R1635" s="213">
        <f t="shared" si="117"/>
        <v>1</v>
      </c>
    </row>
    <row r="1636" spans="17:18" ht="12.75">
      <c r="Q1636" s="213">
        <f t="shared" si="116"/>
        <v>1</v>
      </c>
      <c r="R1636" s="213">
        <f t="shared" si="117"/>
        <v>1</v>
      </c>
    </row>
    <row r="1637" spans="17:18" ht="12.75">
      <c r="Q1637" s="213">
        <f t="shared" si="116"/>
        <v>1</v>
      </c>
      <c r="R1637" s="213">
        <f t="shared" si="117"/>
        <v>1</v>
      </c>
    </row>
    <row r="1638" spans="17:18" ht="12.75">
      <c r="Q1638" s="213">
        <f t="shared" si="116"/>
        <v>1</v>
      </c>
      <c r="R1638" s="213">
        <f t="shared" si="117"/>
        <v>1</v>
      </c>
    </row>
    <row r="1639" spans="17:18" ht="12.75">
      <c r="Q1639" s="213">
        <f t="shared" si="116"/>
        <v>1</v>
      </c>
      <c r="R1639" s="213">
        <f t="shared" si="117"/>
        <v>1</v>
      </c>
    </row>
    <row r="1640" spans="17:18" ht="12.75">
      <c r="Q1640" s="213">
        <f t="shared" si="116"/>
        <v>1</v>
      </c>
      <c r="R1640" s="213">
        <f t="shared" si="117"/>
        <v>1</v>
      </c>
    </row>
    <row r="1641" spans="17:18" ht="12.75">
      <c r="Q1641" s="213">
        <f t="shared" si="116"/>
        <v>1</v>
      </c>
      <c r="R1641" s="213">
        <f t="shared" si="117"/>
        <v>1</v>
      </c>
    </row>
    <row r="1642" spans="17:18" ht="12.75">
      <c r="Q1642" s="213">
        <f t="shared" si="116"/>
        <v>1</v>
      </c>
      <c r="R1642" s="213">
        <f t="shared" si="117"/>
        <v>1</v>
      </c>
    </row>
    <row r="1643" spans="17:18" ht="12.75">
      <c r="Q1643" s="213">
        <f t="shared" si="116"/>
        <v>1</v>
      </c>
      <c r="R1643" s="213">
        <f t="shared" si="117"/>
        <v>1</v>
      </c>
    </row>
    <row r="1644" spans="17:18" ht="12.75">
      <c r="Q1644" s="213">
        <f t="shared" si="116"/>
        <v>1</v>
      </c>
      <c r="R1644" s="213">
        <f t="shared" si="117"/>
        <v>1</v>
      </c>
    </row>
    <row r="1645" spans="17:18" ht="12.75">
      <c r="Q1645" s="213">
        <f t="shared" si="116"/>
        <v>1</v>
      </c>
      <c r="R1645" s="213">
        <f t="shared" si="117"/>
        <v>1</v>
      </c>
    </row>
    <row r="1646" spans="17:18" ht="12.75">
      <c r="Q1646" s="213">
        <f t="shared" si="116"/>
        <v>1</v>
      </c>
      <c r="R1646" s="213">
        <f t="shared" si="117"/>
        <v>1</v>
      </c>
    </row>
    <row r="1647" spans="17:18" ht="12.75">
      <c r="Q1647" s="213">
        <f t="shared" si="116"/>
        <v>1</v>
      </c>
      <c r="R1647" s="213">
        <f t="shared" si="117"/>
        <v>1</v>
      </c>
    </row>
    <row r="1648" spans="17:18" ht="12.75">
      <c r="Q1648" s="213">
        <f t="shared" si="116"/>
        <v>1</v>
      </c>
      <c r="R1648" s="213">
        <f t="shared" si="117"/>
        <v>1</v>
      </c>
    </row>
    <row r="1649" spans="17:18" ht="12.75">
      <c r="Q1649" s="213">
        <f t="shared" si="116"/>
        <v>1</v>
      </c>
      <c r="R1649" s="213">
        <f t="shared" si="117"/>
        <v>1</v>
      </c>
    </row>
    <row r="1650" spans="17:18" ht="12.75">
      <c r="Q1650" s="213">
        <f t="shared" si="116"/>
        <v>1</v>
      </c>
      <c r="R1650" s="213">
        <f t="shared" si="117"/>
        <v>1</v>
      </c>
    </row>
    <row r="1651" spans="17:18" ht="12.75">
      <c r="Q1651" s="213">
        <f t="shared" si="116"/>
        <v>1</v>
      </c>
      <c r="R1651" s="213">
        <f t="shared" si="117"/>
        <v>1</v>
      </c>
    </row>
    <row r="1652" spans="17:18" ht="12.75">
      <c r="Q1652" s="213">
        <f t="shared" si="116"/>
        <v>1</v>
      </c>
      <c r="R1652" s="213">
        <f t="shared" si="117"/>
        <v>1</v>
      </c>
    </row>
    <row r="1653" spans="17:18" ht="12.75">
      <c r="Q1653" s="213">
        <f t="shared" si="116"/>
        <v>1</v>
      </c>
      <c r="R1653" s="213">
        <f t="shared" si="117"/>
        <v>1</v>
      </c>
    </row>
    <row r="1654" spans="17:18" ht="12.75">
      <c r="Q1654" s="213">
        <f t="shared" si="116"/>
        <v>1</v>
      </c>
      <c r="R1654" s="213">
        <f t="shared" si="117"/>
        <v>1</v>
      </c>
    </row>
    <row r="1655" spans="17:18" ht="12.75">
      <c r="Q1655" s="213">
        <f t="shared" si="116"/>
        <v>1</v>
      </c>
      <c r="R1655" s="213">
        <f t="shared" si="117"/>
        <v>1</v>
      </c>
    </row>
    <row r="1656" spans="17:18" ht="12.75">
      <c r="Q1656" s="213">
        <f t="shared" si="116"/>
        <v>1</v>
      </c>
      <c r="R1656" s="213">
        <f t="shared" si="117"/>
        <v>1</v>
      </c>
    </row>
    <row r="1657" spans="17:18" ht="12.75">
      <c r="Q1657" s="213">
        <f t="shared" si="116"/>
        <v>1</v>
      </c>
      <c r="R1657" s="213">
        <f t="shared" si="117"/>
        <v>1</v>
      </c>
    </row>
    <row r="1658" spans="17:18" ht="12.75">
      <c r="Q1658" s="213">
        <f t="shared" si="116"/>
        <v>1</v>
      </c>
      <c r="R1658" s="213">
        <f t="shared" si="117"/>
        <v>1</v>
      </c>
    </row>
    <row r="1659" spans="17:18" ht="12.75">
      <c r="Q1659" s="213">
        <f t="shared" si="116"/>
        <v>1</v>
      </c>
      <c r="R1659" s="213">
        <f t="shared" si="117"/>
        <v>1</v>
      </c>
    </row>
    <row r="1660" spans="17:18" ht="12.75">
      <c r="Q1660" s="213">
        <f t="shared" si="116"/>
        <v>1</v>
      </c>
      <c r="R1660" s="213">
        <f t="shared" si="117"/>
        <v>1</v>
      </c>
    </row>
    <row r="1661" spans="17:18" ht="12.75">
      <c r="Q1661" s="213">
        <f t="shared" si="116"/>
        <v>1</v>
      </c>
      <c r="R1661" s="213">
        <f t="shared" si="117"/>
        <v>1</v>
      </c>
    </row>
    <row r="1662" spans="17:18" ht="12.75">
      <c r="Q1662" s="213">
        <f t="shared" si="116"/>
        <v>1</v>
      </c>
      <c r="R1662" s="213">
        <f t="shared" si="117"/>
        <v>1</v>
      </c>
    </row>
    <row r="1663" spans="17:18" ht="12.75">
      <c r="Q1663" s="213">
        <f t="shared" si="116"/>
        <v>1</v>
      </c>
      <c r="R1663" s="213">
        <f t="shared" si="117"/>
        <v>1</v>
      </c>
    </row>
    <row r="1664" spans="17:18" ht="12.75">
      <c r="Q1664" s="213">
        <f t="shared" si="116"/>
        <v>1</v>
      </c>
      <c r="R1664" s="213">
        <f t="shared" si="117"/>
        <v>1</v>
      </c>
    </row>
    <row r="1665" spans="17:18" ht="12.75">
      <c r="Q1665" s="213">
        <f t="shared" si="116"/>
        <v>1</v>
      </c>
      <c r="R1665" s="213">
        <f t="shared" si="117"/>
        <v>1</v>
      </c>
    </row>
    <row r="1666" spans="17:18" ht="12.75">
      <c r="Q1666" s="213">
        <f t="shared" si="116"/>
        <v>1</v>
      </c>
      <c r="R1666" s="213">
        <f t="shared" si="117"/>
        <v>1</v>
      </c>
    </row>
    <row r="1667" spans="17:18" ht="12.75">
      <c r="Q1667" s="213">
        <f t="shared" si="116"/>
        <v>1</v>
      </c>
      <c r="R1667" s="213">
        <f t="shared" si="117"/>
        <v>1</v>
      </c>
    </row>
    <row r="1668" spans="17:18" ht="12.75">
      <c r="Q1668" s="213">
        <f t="shared" si="116"/>
        <v>1</v>
      </c>
      <c r="R1668" s="213">
        <f t="shared" si="117"/>
        <v>1</v>
      </c>
    </row>
    <row r="1669" spans="17:18" ht="12.75">
      <c r="Q1669" s="213">
        <f t="shared" si="116"/>
        <v>1</v>
      </c>
      <c r="R1669" s="213">
        <f t="shared" si="117"/>
        <v>1</v>
      </c>
    </row>
    <row r="1670" spans="17:18" ht="12.75">
      <c r="Q1670" s="213">
        <f t="shared" si="116"/>
        <v>1</v>
      </c>
      <c r="R1670" s="213">
        <f t="shared" si="117"/>
        <v>1</v>
      </c>
    </row>
    <row r="1671" spans="17:18" ht="12.75">
      <c r="Q1671" s="213">
        <f t="shared" si="116"/>
        <v>1</v>
      </c>
      <c r="R1671" s="213">
        <f t="shared" si="117"/>
        <v>1</v>
      </c>
    </row>
    <row r="1672" spans="17:18" ht="12.75">
      <c r="Q1672" s="213">
        <f t="shared" si="116"/>
        <v>1</v>
      </c>
      <c r="R1672" s="213">
        <f t="shared" si="117"/>
        <v>1</v>
      </c>
    </row>
    <row r="1673" spans="17:18" ht="12.75">
      <c r="Q1673" s="213">
        <f t="shared" si="116"/>
        <v>1</v>
      </c>
      <c r="R1673" s="213">
        <f t="shared" si="117"/>
        <v>1</v>
      </c>
    </row>
    <row r="1674" spans="17:18" ht="12.75">
      <c r="Q1674" s="213">
        <f t="shared" si="116"/>
        <v>1</v>
      </c>
      <c r="R1674" s="213">
        <f t="shared" si="117"/>
        <v>1</v>
      </c>
    </row>
    <row r="1675" spans="17:18" ht="12.75">
      <c r="Q1675" s="213">
        <f t="shared" si="116"/>
        <v>1</v>
      </c>
      <c r="R1675" s="213">
        <f t="shared" si="117"/>
        <v>1</v>
      </c>
    </row>
    <row r="1676" spans="17:18" ht="12.75">
      <c r="Q1676" s="213">
        <f t="shared" si="116"/>
        <v>1</v>
      </c>
      <c r="R1676" s="213">
        <f t="shared" si="117"/>
        <v>1</v>
      </c>
    </row>
    <row r="1677" spans="17:18" ht="12.75">
      <c r="Q1677" s="213">
        <f t="shared" si="116"/>
        <v>1</v>
      </c>
      <c r="R1677" s="213">
        <f t="shared" si="117"/>
        <v>1</v>
      </c>
    </row>
    <row r="1678" spans="17:18" ht="12.75">
      <c r="Q1678" s="213">
        <f t="shared" si="116"/>
        <v>1</v>
      </c>
      <c r="R1678" s="213">
        <f t="shared" si="117"/>
        <v>1</v>
      </c>
    </row>
    <row r="1679" spans="17:18" ht="12.75">
      <c r="Q1679" s="213">
        <f t="shared" si="116"/>
        <v>1</v>
      </c>
      <c r="R1679" s="213">
        <f t="shared" si="117"/>
        <v>1</v>
      </c>
    </row>
    <row r="1680" spans="17:18" ht="12.75">
      <c r="Q1680" s="213">
        <f t="shared" si="116"/>
        <v>1</v>
      </c>
      <c r="R1680" s="213">
        <f t="shared" si="117"/>
        <v>1</v>
      </c>
    </row>
    <row r="1681" spans="17:18" ht="12.75">
      <c r="Q1681" s="213">
        <f t="shared" si="116"/>
        <v>1</v>
      </c>
      <c r="R1681" s="213">
        <f t="shared" si="117"/>
        <v>1</v>
      </c>
    </row>
    <row r="1682" spans="17:18" ht="12.75">
      <c r="Q1682" s="213">
        <f t="shared" si="116"/>
        <v>1</v>
      </c>
      <c r="R1682" s="213">
        <f t="shared" si="117"/>
        <v>1</v>
      </c>
    </row>
    <row r="1683" spans="17:18" ht="12.75">
      <c r="Q1683" s="213">
        <f t="shared" si="116"/>
        <v>1</v>
      </c>
      <c r="R1683" s="213">
        <f t="shared" si="117"/>
        <v>1</v>
      </c>
    </row>
    <row r="1684" spans="17:18" ht="12.75">
      <c r="Q1684" s="213">
        <f aca="true" t="shared" si="118" ref="Q1684:Q1747">IF(D1684="H",0.5,IF(D1684="L",3,1))</f>
        <v>1</v>
      </c>
      <c r="R1684" s="213">
        <f aca="true" t="shared" si="119" ref="R1684:R1747">IF(D1684="H",3,IF(D1684="L",0.5,1))</f>
        <v>1</v>
      </c>
    </row>
    <row r="1685" spans="17:18" ht="12.75">
      <c r="Q1685" s="213">
        <f t="shared" si="118"/>
        <v>1</v>
      </c>
      <c r="R1685" s="213">
        <f t="shared" si="119"/>
        <v>1</v>
      </c>
    </row>
    <row r="1686" spans="17:18" ht="12.75">
      <c r="Q1686" s="213">
        <f t="shared" si="118"/>
        <v>1</v>
      </c>
      <c r="R1686" s="213">
        <f t="shared" si="119"/>
        <v>1</v>
      </c>
    </row>
    <row r="1687" spans="17:18" ht="12.75">
      <c r="Q1687" s="213">
        <f t="shared" si="118"/>
        <v>1</v>
      </c>
      <c r="R1687" s="213">
        <f t="shared" si="119"/>
        <v>1</v>
      </c>
    </row>
    <row r="1688" spans="17:18" ht="12.75">
      <c r="Q1688" s="213">
        <f t="shared" si="118"/>
        <v>1</v>
      </c>
      <c r="R1688" s="213">
        <f t="shared" si="119"/>
        <v>1</v>
      </c>
    </row>
    <row r="1689" spans="17:18" ht="12.75">
      <c r="Q1689" s="213">
        <f t="shared" si="118"/>
        <v>1</v>
      </c>
      <c r="R1689" s="213">
        <f t="shared" si="119"/>
        <v>1</v>
      </c>
    </row>
    <row r="1690" spans="17:18" ht="12.75">
      <c r="Q1690" s="213">
        <f t="shared" si="118"/>
        <v>1</v>
      </c>
      <c r="R1690" s="213">
        <f t="shared" si="119"/>
        <v>1</v>
      </c>
    </row>
    <row r="1691" spans="17:18" ht="12.75">
      <c r="Q1691" s="213">
        <f t="shared" si="118"/>
        <v>1</v>
      </c>
      <c r="R1691" s="213">
        <f t="shared" si="119"/>
        <v>1</v>
      </c>
    </row>
    <row r="1692" spans="17:18" ht="12.75">
      <c r="Q1692" s="213">
        <f t="shared" si="118"/>
        <v>1</v>
      </c>
      <c r="R1692" s="213">
        <f t="shared" si="119"/>
        <v>1</v>
      </c>
    </row>
    <row r="1693" spans="17:18" ht="12.75">
      <c r="Q1693" s="213">
        <f t="shared" si="118"/>
        <v>1</v>
      </c>
      <c r="R1693" s="213">
        <f t="shared" si="119"/>
        <v>1</v>
      </c>
    </row>
    <row r="1694" spans="17:18" ht="12.75">
      <c r="Q1694" s="213">
        <f t="shared" si="118"/>
        <v>1</v>
      </c>
      <c r="R1694" s="213">
        <f t="shared" si="119"/>
        <v>1</v>
      </c>
    </row>
    <row r="1695" spans="17:18" ht="12.75">
      <c r="Q1695" s="213">
        <f t="shared" si="118"/>
        <v>1</v>
      </c>
      <c r="R1695" s="213">
        <f t="shared" si="119"/>
        <v>1</v>
      </c>
    </row>
    <row r="1696" spans="17:18" ht="12.75">
      <c r="Q1696" s="213">
        <f t="shared" si="118"/>
        <v>1</v>
      </c>
      <c r="R1696" s="213">
        <f t="shared" si="119"/>
        <v>1</v>
      </c>
    </row>
    <row r="1697" spans="17:18" ht="12.75">
      <c r="Q1697" s="213">
        <f t="shared" si="118"/>
        <v>1</v>
      </c>
      <c r="R1697" s="213">
        <f t="shared" si="119"/>
        <v>1</v>
      </c>
    </row>
    <row r="1698" spans="17:18" ht="12.75">
      <c r="Q1698" s="213">
        <f t="shared" si="118"/>
        <v>1</v>
      </c>
      <c r="R1698" s="213">
        <f t="shared" si="119"/>
        <v>1</v>
      </c>
    </row>
    <row r="1699" spans="17:18" ht="12.75">
      <c r="Q1699" s="213">
        <f t="shared" si="118"/>
        <v>1</v>
      </c>
      <c r="R1699" s="213">
        <f t="shared" si="119"/>
        <v>1</v>
      </c>
    </row>
    <row r="1700" spans="17:18" ht="12.75">
      <c r="Q1700" s="213">
        <f t="shared" si="118"/>
        <v>1</v>
      </c>
      <c r="R1700" s="213">
        <f t="shared" si="119"/>
        <v>1</v>
      </c>
    </row>
    <row r="1701" spans="17:18" ht="12.75">
      <c r="Q1701" s="213">
        <f t="shared" si="118"/>
        <v>1</v>
      </c>
      <c r="R1701" s="213">
        <f t="shared" si="119"/>
        <v>1</v>
      </c>
    </row>
    <row r="1702" spans="17:18" ht="12.75">
      <c r="Q1702" s="213">
        <f t="shared" si="118"/>
        <v>1</v>
      </c>
      <c r="R1702" s="213">
        <f t="shared" si="119"/>
        <v>1</v>
      </c>
    </row>
    <row r="1703" spans="17:18" ht="12.75">
      <c r="Q1703" s="213">
        <f t="shared" si="118"/>
        <v>1</v>
      </c>
      <c r="R1703" s="213">
        <f t="shared" si="119"/>
        <v>1</v>
      </c>
    </row>
    <row r="1704" spans="17:18" ht="12.75">
      <c r="Q1704" s="213">
        <f t="shared" si="118"/>
        <v>1</v>
      </c>
      <c r="R1704" s="213">
        <f t="shared" si="119"/>
        <v>1</v>
      </c>
    </row>
    <row r="1705" spans="17:18" ht="12.75">
      <c r="Q1705" s="213">
        <f t="shared" si="118"/>
        <v>1</v>
      </c>
      <c r="R1705" s="213">
        <f t="shared" si="119"/>
        <v>1</v>
      </c>
    </row>
    <row r="1706" spans="17:18" ht="12.75">
      <c r="Q1706" s="213">
        <f t="shared" si="118"/>
        <v>1</v>
      </c>
      <c r="R1706" s="213">
        <f t="shared" si="119"/>
        <v>1</v>
      </c>
    </row>
    <row r="1707" spans="17:18" ht="12.75">
      <c r="Q1707" s="213">
        <f t="shared" si="118"/>
        <v>1</v>
      </c>
      <c r="R1707" s="213">
        <f t="shared" si="119"/>
        <v>1</v>
      </c>
    </row>
    <row r="1708" spans="17:18" ht="12.75">
      <c r="Q1708" s="213">
        <f t="shared" si="118"/>
        <v>1</v>
      </c>
      <c r="R1708" s="213">
        <f t="shared" si="119"/>
        <v>1</v>
      </c>
    </row>
    <row r="1709" spans="17:18" ht="12.75">
      <c r="Q1709" s="213">
        <f t="shared" si="118"/>
        <v>1</v>
      </c>
      <c r="R1709" s="213">
        <f t="shared" si="119"/>
        <v>1</v>
      </c>
    </row>
    <row r="1710" spans="17:18" ht="12.75">
      <c r="Q1710" s="213">
        <f t="shared" si="118"/>
        <v>1</v>
      </c>
      <c r="R1710" s="213">
        <f t="shared" si="119"/>
        <v>1</v>
      </c>
    </row>
    <row r="1711" spans="17:18" ht="12.75">
      <c r="Q1711" s="213">
        <f t="shared" si="118"/>
        <v>1</v>
      </c>
      <c r="R1711" s="213">
        <f t="shared" si="119"/>
        <v>1</v>
      </c>
    </row>
    <row r="1712" spans="17:18" ht="12.75">
      <c r="Q1712" s="213">
        <f t="shared" si="118"/>
        <v>1</v>
      </c>
      <c r="R1712" s="213">
        <f t="shared" si="119"/>
        <v>1</v>
      </c>
    </row>
    <row r="1713" spans="17:18" ht="12.75">
      <c r="Q1713" s="213">
        <f t="shared" si="118"/>
        <v>1</v>
      </c>
      <c r="R1713" s="213">
        <f t="shared" si="119"/>
        <v>1</v>
      </c>
    </row>
    <row r="1714" spans="17:18" ht="12.75">
      <c r="Q1714" s="213">
        <f t="shared" si="118"/>
        <v>1</v>
      </c>
      <c r="R1714" s="213">
        <f t="shared" si="119"/>
        <v>1</v>
      </c>
    </row>
    <row r="1715" spans="17:18" ht="12.75">
      <c r="Q1715" s="213">
        <f t="shared" si="118"/>
        <v>1</v>
      </c>
      <c r="R1715" s="213">
        <f t="shared" si="119"/>
        <v>1</v>
      </c>
    </row>
    <row r="1716" spans="17:18" ht="12.75">
      <c r="Q1716" s="213">
        <f t="shared" si="118"/>
        <v>1</v>
      </c>
      <c r="R1716" s="213">
        <f t="shared" si="119"/>
        <v>1</v>
      </c>
    </row>
    <row r="1717" spans="17:18" ht="12.75">
      <c r="Q1717" s="213">
        <f t="shared" si="118"/>
        <v>1</v>
      </c>
      <c r="R1717" s="213">
        <f t="shared" si="119"/>
        <v>1</v>
      </c>
    </row>
    <row r="1718" spans="17:18" ht="12.75">
      <c r="Q1718" s="213">
        <f t="shared" si="118"/>
        <v>1</v>
      </c>
      <c r="R1718" s="213">
        <f t="shared" si="119"/>
        <v>1</v>
      </c>
    </row>
    <row r="1719" spans="17:18" ht="12.75">
      <c r="Q1719" s="213">
        <f t="shared" si="118"/>
        <v>1</v>
      </c>
      <c r="R1719" s="213">
        <f t="shared" si="119"/>
        <v>1</v>
      </c>
    </row>
    <row r="1720" spans="17:18" ht="12.75">
      <c r="Q1720" s="213">
        <f t="shared" si="118"/>
        <v>1</v>
      </c>
      <c r="R1720" s="213">
        <f t="shared" si="119"/>
        <v>1</v>
      </c>
    </row>
    <row r="1721" spans="17:18" ht="12.75">
      <c r="Q1721" s="213">
        <f t="shared" si="118"/>
        <v>1</v>
      </c>
      <c r="R1721" s="213">
        <f t="shared" si="119"/>
        <v>1</v>
      </c>
    </row>
    <row r="1722" spans="17:18" ht="12.75">
      <c r="Q1722" s="213">
        <f t="shared" si="118"/>
        <v>1</v>
      </c>
      <c r="R1722" s="213">
        <f t="shared" si="119"/>
        <v>1</v>
      </c>
    </row>
    <row r="1723" spans="17:18" ht="12.75">
      <c r="Q1723" s="213">
        <f t="shared" si="118"/>
        <v>1</v>
      </c>
      <c r="R1723" s="213">
        <f t="shared" si="119"/>
        <v>1</v>
      </c>
    </row>
    <row r="1724" spans="17:18" ht="12.75">
      <c r="Q1724" s="213">
        <f t="shared" si="118"/>
        <v>1</v>
      </c>
      <c r="R1724" s="213">
        <f t="shared" si="119"/>
        <v>1</v>
      </c>
    </row>
    <row r="1725" spans="17:18" ht="12.75">
      <c r="Q1725" s="213">
        <f t="shared" si="118"/>
        <v>1</v>
      </c>
      <c r="R1725" s="213">
        <f t="shared" si="119"/>
        <v>1</v>
      </c>
    </row>
    <row r="1726" spans="17:18" ht="12.75">
      <c r="Q1726" s="213">
        <f t="shared" si="118"/>
        <v>1</v>
      </c>
      <c r="R1726" s="213">
        <f t="shared" si="119"/>
        <v>1</v>
      </c>
    </row>
    <row r="1727" spans="17:18" ht="12.75">
      <c r="Q1727" s="213">
        <f t="shared" si="118"/>
        <v>1</v>
      </c>
      <c r="R1727" s="213">
        <f t="shared" si="119"/>
        <v>1</v>
      </c>
    </row>
    <row r="1728" spans="17:18" ht="12.75">
      <c r="Q1728" s="213">
        <f t="shared" si="118"/>
        <v>1</v>
      </c>
      <c r="R1728" s="213">
        <f t="shared" si="119"/>
        <v>1</v>
      </c>
    </row>
    <row r="1729" spans="17:18" ht="12.75">
      <c r="Q1729" s="213">
        <f t="shared" si="118"/>
        <v>1</v>
      </c>
      <c r="R1729" s="213">
        <f t="shared" si="119"/>
        <v>1</v>
      </c>
    </row>
    <row r="1730" spans="17:18" ht="12.75">
      <c r="Q1730" s="213">
        <f t="shared" si="118"/>
        <v>1</v>
      </c>
      <c r="R1730" s="213">
        <f t="shared" si="119"/>
        <v>1</v>
      </c>
    </row>
    <row r="1731" spans="17:18" ht="12.75">
      <c r="Q1731" s="213">
        <f t="shared" si="118"/>
        <v>1</v>
      </c>
      <c r="R1731" s="213">
        <f t="shared" si="119"/>
        <v>1</v>
      </c>
    </row>
    <row r="1732" spans="17:18" ht="12.75">
      <c r="Q1732" s="213">
        <f t="shared" si="118"/>
        <v>1</v>
      </c>
      <c r="R1732" s="213">
        <f t="shared" si="119"/>
        <v>1</v>
      </c>
    </row>
    <row r="1733" spans="17:18" ht="12.75">
      <c r="Q1733" s="213">
        <f t="shared" si="118"/>
        <v>1</v>
      </c>
      <c r="R1733" s="213">
        <f t="shared" si="119"/>
        <v>1</v>
      </c>
    </row>
    <row r="1734" spans="17:18" ht="12.75">
      <c r="Q1734" s="213">
        <f t="shared" si="118"/>
        <v>1</v>
      </c>
      <c r="R1734" s="213">
        <f t="shared" si="119"/>
        <v>1</v>
      </c>
    </row>
    <row r="1735" spans="17:18" ht="12.75">
      <c r="Q1735" s="213">
        <f t="shared" si="118"/>
        <v>1</v>
      </c>
      <c r="R1735" s="213">
        <f t="shared" si="119"/>
        <v>1</v>
      </c>
    </row>
    <row r="1736" spans="17:18" ht="12.75">
      <c r="Q1736" s="213">
        <f t="shared" si="118"/>
        <v>1</v>
      </c>
      <c r="R1736" s="213">
        <f t="shared" si="119"/>
        <v>1</v>
      </c>
    </row>
    <row r="1737" spans="17:18" ht="12.75">
      <c r="Q1737" s="213">
        <f t="shared" si="118"/>
        <v>1</v>
      </c>
      <c r="R1737" s="213">
        <f t="shared" si="119"/>
        <v>1</v>
      </c>
    </row>
    <row r="1738" spans="17:18" ht="12.75">
      <c r="Q1738" s="213">
        <f t="shared" si="118"/>
        <v>1</v>
      </c>
      <c r="R1738" s="213">
        <f t="shared" si="119"/>
        <v>1</v>
      </c>
    </row>
    <row r="1739" spans="17:18" ht="12.75">
      <c r="Q1739" s="213">
        <f t="shared" si="118"/>
        <v>1</v>
      </c>
      <c r="R1739" s="213">
        <f t="shared" si="119"/>
        <v>1</v>
      </c>
    </row>
    <row r="1740" spans="17:18" ht="12.75">
      <c r="Q1740" s="213">
        <f t="shared" si="118"/>
        <v>1</v>
      </c>
      <c r="R1740" s="213">
        <f t="shared" si="119"/>
        <v>1</v>
      </c>
    </row>
    <row r="1741" spans="17:18" ht="12.75">
      <c r="Q1741" s="213">
        <f t="shared" si="118"/>
        <v>1</v>
      </c>
      <c r="R1741" s="213">
        <f t="shared" si="119"/>
        <v>1</v>
      </c>
    </row>
    <row r="1742" spans="17:18" ht="12.75">
      <c r="Q1742" s="213">
        <f t="shared" si="118"/>
        <v>1</v>
      </c>
      <c r="R1742" s="213">
        <f t="shared" si="119"/>
        <v>1</v>
      </c>
    </row>
    <row r="1743" spans="17:18" ht="12.75">
      <c r="Q1743" s="213">
        <f t="shared" si="118"/>
        <v>1</v>
      </c>
      <c r="R1743" s="213">
        <f t="shared" si="119"/>
        <v>1</v>
      </c>
    </row>
    <row r="1744" spans="17:18" ht="12.75">
      <c r="Q1744" s="213">
        <f t="shared" si="118"/>
        <v>1</v>
      </c>
      <c r="R1744" s="213">
        <f t="shared" si="119"/>
        <v>1</v>
      </c>
    </row>
    <row r="1745" spans="17:18" ht="12.75">
      <c r="Q1745" s="213">
        <f t="shared" si="118"/>
        <v>1</v>
      </c>
      <c r="R1745" s="213">
        <f t="shared" si="119"/>
        <v>1</v>
      </c>
    </row>
    <row r="1746" spans="17:18" ht="12.75">
      <c r="Q1746" s="213">
        <f t="shared" si="118"/>
        <v>1</v>
      </c>
      <c r="R1746" s="213">
        <f t="shared" si="119"/>
        <v>1</v>
      </c>
    </row>
    <row r="1747" spans="17:18" ht="12.75">
      <c r="Q1747" s="213">
        <f t="shared" si="118"/>
        <v>1</v>
      </c>
      <c r="R1747" s="213">
        <f t="shared" si="119"/>
        <v>1</v>
      </c>
    </row>
    <row r="1748" spans="17:18" ht="12.75">
      <c r="Q1748" s="213">
        <f aca="true" t="shared" si="120" ref="Q1748:Q1811">IF(D1748="H",0.5,IF(D1748="L",3,1))</f>
        <v>1</v>
      </c>
      <c r="R1748" s="213">
        <f aca="true" t="shared" si="121" ref="R1748:R1811">IF(D1748="H",3,IF(D1748="L",0.5,1))</f>
        <v>1</v>
      </c>
    </row>
    <row r="1749" spans="17:18" ht="12.75">
      <c r="Q1749" s="213">
        <f t="shared" si="120"/>
        <v>1</v>
      </c>
      <c r="R1749" s="213">
        <f t="shared" si="121"/>
        <v>1</v>
      </c>
    </row>
    <row r="1750" spans="17:18" ht="12.75">
      <c r="Q1750" s="213">
        <f t="shared" si="120"/>
        <v>1</v>
      </c>
      <c r="R1750" s="213">
        <f t="shared" si="121"/>
        <v>1</v>
      </c>
    </row>
    <row r="1751" spans="17:18" ht="12.75">
      <c r="Q1751" s="213">
        <f t="shared" si="120"/>
        <v>1</v>
      </c>
      <c r="R1751" s="213">
        <f t="shared" si="121"/>
        <v>1</v>
      </c>
    </row>
    <row r="1752" spans="17:18" ht="12.75">
      <c r="Q1752" s="213">
        <f t="shared" si="120"/>
        <v>1</v>
      </c>
      <c r="R1752" s="213">
        <f t="shared" si="121"/>
        <v>1</v>
      </c>
    </row>
    <row r="1753" spans="17:18" ht="12.75">
      <c r="Q1753" s="213">
        <f t="shared" si="120"/>
        <v>1</v>
      </c>
      <c r="R1753" s="213">
        <f t="shared" si="121"/>
        <v>1</v>
      </c>
    </row>
    <row r="1754" spans="17:18" ht="12.75">
      <c r="Q1754" s="213">
        <f t="shared" si="120"/>
        <v>1</v>
      </c>
      <c r="R1754" s="213">
        <f t="shared" si="121"/>
        <v>1</v>
      </c>
    </row>
    <row r="1755" spans="17:18" ht="12.75">
      <c r="Q1755" s="213">
        <f t="shared" si="120"/>
        <v>1</v>
      </c>
      <c r="R1755" s="213">
        <f t="shared" si="121"/>
        <v>1</v>
      </c>
    </row>
    <row r="1756" spans="17:18" ht="12.75">
      <c r="Q1756" s="213">
        <f t="shared" si="120"/>
        <v>1</v>
      </c>
      <c r="R1756" s="213">
        <f t="shared" si="121"/>
        <v>1</v>
      </c>
    </row>
    <row r="1757" spans="17:18" ht="12.75">
      <c r="Q1757" s="213">
        <f t="shared" si="120"/>
        <v>1</v>
      </c>
      <c r="R1757" s="213">
        <f t="shared" si="121"/>
        <v>1</v>
      </c>
    </row>
    <row r="1758" spans="17:18" ht="12.75">
      <c r="Q1758" s="213">
        <f t="shared" si="120"/>
        <v>1</v>
      </c>
      <c r="R1758" s="213">
        <f t="shared" si="121"/>
        <v>1</v>
      </c>
    </row>
    <row r="1759" spans="17:18" ht="12.75">
      <c r="Q1759" s="213">
        <f t="shared" si="120"/>
        <v>1</v>
      </c>
      <c r="R1759" s="213">
        <f t="shared" si="121"/>
        <v>1</v>
      </c>
    </row>
    <row r="1760" spans="17:18" ht="12.75">
      <c r="Q1760" s="213">
        <f t="shared" si="120"/>
        <v>1</v>
      </c>
      <c r="R1760" s="213">
        <f t="shared" si="121"/>
        <v>1</v>
      </c>
    </row>
    <row r="1761" spans="17:18" ht="12.75">
      <c r="Q1761" s="213">
        <f t="shared" si="120"/>
        <v>1</v>
      </c>
      <c r="R1761" s="213">
        <f t="shared" si="121"/>
        <v>1</v>
      </c>
    </row>
    <row r="1762" spans="17:18" ht="12.75">
      <c r="Q1762" s="213">
        <f t="shared" si="120"/>
        <v>1</v>
      </c>
      <c r="R1762" s="213">
        <f t="shared" si="121"/>
        <v>1</v>
      </c>
    </row>
    <row r="1763" spans="17:18" ht="12.75">
      <c r="Q1763" s="213">
        <f t="shared" si="120"/>
        <v>1</v>
      </c>
      <c r="R1763" s="213">
        <f t="shared" si="121"/>
        <v>1</v>
      </c>
    </row>
    <row r="1764" spans="17:18" ht="12.75">
      <c r="Q1764" s="213">
        <f t="shared" si="120"/>
        <v>1</v>
      </c>
      <c r="R1764" s="213">
        <f t="shared" si="121"/>
        <v>1</v>
      </c>
    </row>
    <row r="1765" spans="17:18" ht="12.75">
      <c r="Q1765" s="213">
        <f t="shared" si="120"/>
        <v>1</v>
      </c>
      <c r="R1765" s="213">
        <f t="shared" si="121"/>
        <v>1</v>
      </c>
    </row>
    <row r="1766" spans="17:18" ht="12.75">
      <c r="Q1766" s="213">
        <f t="shared" si="120"/>
        <v>1</v>
      </c>
      <c r="R1766" s="213">
        <f t="shared" si="121"/>
        <v>1</v>
      </c>
    </row>
    <row r="1767" spans="17:18" ht="12.75">
      <c r="Q1767" s="213">
        <f t="shared" si="120"/>
        <v>1</v>
      </c>
      <c r="R1767" s="213">
        <f t="shared" si="121"/>
        <v>1</v>
      </c>
    </row>
    <row r="1768" spans="17:18" ht="12.75">
      <c r="Q1768" s="213">
        <f t="shared" si="120"/>
        <v>1</v>
      </c>
      <c r="R1768" s="213">
        <f t="shared" si="121"/>
        <v>1</v>
      </c>
    </row>
    <row r="1769" spans="17:18" ht="12.75">
      <c r="Q1769" s="213">
        <f t="shared" si="120"/>
        <v>1</v>
      </c>
      <c r="R1769" s="213">
        <f t="shared" si="121"/>
        <v>1</v>
      </c>
    </row>
    <row r="1770" spans="17:18" ht="12.75">
      <c r="Q1770" s="213">
        <f t="shared" si="120"/>
        <v>1</v>
      </c>
      <c r="R1770" s="213">
        <f t="shared" si="121"/>
        <v>1</v>
      </c>
    </row>
    <row r="1771" spans="17:18" ht="12.75">
      <c r="Q1771" s="213">
        <f t="shared" si="120"/>
        <v>1</v>
      </c>
      <c r="R1771" s="213">
        <f t="shared" si="121"/>
        <v>1</v>
      </c>
    </row>
    <row r="1772" spans="17:18" ht="12.75">
      <c r="Q1772" s="213">
        <f t="shared" si="120"/>
        <v>1</v>
      </c>
      <c r="R1772" s="213">
        <f t="shared" si="121"/>
        <v>1</v>
      </c>
    </row>
    <row r="1773" spans="17:18" ht="12.75">
      <c r="Q1773" s="213">
        <f t="shared" si="120"/>
        <v>1</v>
      </c>
      <c r="R1773" s="213">
        <f t="shared" si="121"/>
        <v>1</v>
      </c>
    </row>
    <row r="1774" spans="17:18" ht="12.75">
      <c r="Q1774" s="213">
        <f t="shared" si="120"/>
        <v>1</v>
      </c>
      <c r="R1774" s="213">
        <f t="shared" si="121"/>
        <v>1</v>
      </c>
    </row>
    <row r="1775" spans="17:18" ht="12.75">
      <c r="Q1775" s="213">
        <f t="shared" si="120"/>
        <v>1</v>
      </c>
      <c r="R1775" s="213">
        <f t="shared" si="121"/>
        <v>1</v>
      </c>
    </row>
    <row r="1776" spans="17:18" ht="12.75">
      <c r="Q1776" s="213">
        <f t="shared" si="120"/>
        <v>1</v>
      </c>
      <c r="R1776" s="213">
        <f t="shared" si="121"/>
        <v>1</v>
      </c>
    </row>
    <row r="1777" spans="17:18" ht="12.75">
      <c r="Q1777" s="213">
        <f t="shared" si="120"/>
        <v>1</v>
      </c>
      <c r="R1777" s="213">
        <f t="shared" si="121"/>
        <v>1</v>
      </c>
    </row>
    <row r="1778" spans="17:18" ht="12.75">
      <c r="Q1778" s="213">
        <f t="shared" si="120"/>
        <v>1</v>
      </c>
      <c r="R1778" s="213">
        <f t="shared" si="121"/>
        <v>1</v>
      </c>
    </row>
    <row r="1779" spans="17:18" ht="12.75">
      <c r="Q1779" s="213">
        <f t="shared" si="120"/>
        <v>1</v>
      </c>
      <c r="R1779" s="213">
        <f t="shared" si="121"/>
        <v>1</v>
      </c>
    </row>
    <row r="1780" spans="17:18" ht="12.75">
      <c r="Q1780" s="213">
        <f t="shared" si="120"/>
        <v>1</v>
      </c>
      <c r="R1780" s="213">
        <f t="shared" si="121"/>
        <v>1</v>
      </c>
    </row>
    <row r="1781" spans="17:18" ht="12.75">
      <c r="Q1781" s="213">
        <f t="shared" si="120"/>
        <v>1</v>
      </c>
      <c r="R1781" s="213">
        <f t="shared" si="121"/>
        <v>1</v>
      </c>
    </row>
    <row r="1782" spans="17:18" ht="12.75">
      <c r="Q1782" s="213">
        <f t="shared" si="120"/>
        <v>1</v>
      </c>
      <c r="R1782" s="213">
        <f t="shared" si="121"/>
        <v>1</v>
      </c>
    </row>
    <row r="1783" spans="17:18" ht="12.75">
      <c r="Q1783" s="213">
        <f t="shared" si="120"/>
        <v>1</v>
      </c>
      <c r="R1783" s="213">
        <f t="shared" si="121"/>
        <v>1</v>
      </c>
    </row>
    <row r="1784" spans="17:18" ht="12.75">
      <c r="Q1784" s="213">
        <f t="shared" si="120"/>
        <v>1</v>
      </c>
      <c r="R1784" s="213">
        <f t="shared" si="121"/>
        <v>1</v>
      </c>
    </row>
    <row r="1785" spans="17:18" ht="12.75">
      <c r="Q1785" s="213">
        <f t="shared" si="120"/>
        <v>1</v>
      </c>
      <c r="R1785" s="213">
        <f t="shared" si="121"/>
        <v>1</v>
      </c>
    </row>
    <row r="1786" spans="17:18" ht="12.75">
      <c r="Q1786" s="213">
        <f t="shared" si="120"/>
        <v>1</v>
      </c>
      <c r="R1786" s="213">
        <f t="shared" si="121"/>
        <v>1</v>
      </c>
    </row>
    <row r="1787" spans="17:18" ht="12.75">
      <c r="Q1787" s="213">
        <f t="shared" si="120"/>
        <v>1</v>
      </c>
      <c r="R1787" s="213">
        <f t="shared" si="121"/>
        <v>1</v>
      </c>
    </row>
    <row r="1788" spans="17:18" ht="12.75">
      <c r="Q1788" s="213">
        <f t="shared" si="120"/>
        <v>1</v>
      </c>
      <c r="R1788" s="213">
        <f t="shared" si="121"/>
        <v>1</v>
      </c>
    </row>
    <row r="1789" spans="17:18" ht="12.75">
      <c r="Q1789" s="213">
        <f t="shared" si="120"/>
        <v>1</v>
      </c>
      <c r="R1789" s="213">
        <f t="shared" si="121"/>
        <v>1</v>
      </c>
    </row>
    <row r="1790" spans="17:18" ht="12.75">
      <c r="Q1790" s="213">
        <f t="shared" si="120"/>
        <v>1</v>
      </c>
      <c r="R1790" s="213">
        <f t="shared" si="121"/>
        <v>1</v>
      </c>
    </row>
    <row r="1791" spans="17:18" ht="12.75">
      <c r="Q1791" s="213">
        <f t="shared" si="120"/>
        <v>1</v>
      </c>
      <c r="R1791" s="213">
        <f t="shared" si="121"/>
        <v>1</v>
      </c>
    </row>
    <row r="1792" spans="17:18" ht="12.75">
      <c r="Q1792" s="213">
        <f t="shared" si="120"/>
        <v>1</v>
      </c>
      <c r="R1792" s="213">
        <f t="shared" si="121"/>
        <v>1</v>
      </c>
    </row>
    <row r="1793" spans="17:18" ht="12.75">
      <c r="Q1793" s="213">
        <f t="shared" si="120"/>
        <v>1</v>
      </c>
      <c r="R1793" s="213">
        <f t="shared" si="121"/>
        <v>1</v>
      </c>
    </row>
    <row r="1794" spans="17:18" ht="12.75">
      <c r="Q1794" s="213">
        <f t="shared" si="120"/>
        <v>1</v>
      </c>
      <c r="R1794" s="213">
        <f t="shared" si="121"/>
        <v>1</v>
      </c>
    </row>
    <row r="1795" spans="17:18" ht="12.75">
      <c r="Q1795" s="213">
        <f t="shared" si="120"/>
        <v>1</v>
      </c>
      <c r="R1795" s="213">
        <f t="shared" si="121"/>
        <v>1</v>
      </c>
    </row>
    <row r="1796" spans="17:18" ht="12.75">
      <c r="Q1796" s="213">
        <f t="shared" si="120"/>
        <v>1</v>
      </c>
      <c r="R1796" s="213">
        <f t="shared" si="121"/>
        <v>1</v>
      </c>
    </row>
    <row r="1797" spans="17:18" ht="12.75">
      <c r="Q1797" s="213">
        <f t="shared" si="120"/>
        <v>1</v>
      </c>
      <c r="R1797" s="213">
        <f t="shared" si="121"/>
        <v>1</v>
      </c>
    </row>
    <row r="1798" spans="17:18" ht="12.75">
      <c r="Q1798" s="213">
        <f t="shared" si="120"/>
        <v>1</v>
      </c>
      <c r="R1798" s="213">
        <f t="shared" si="121"/>
        <v>1</v>
      </c>
    </row>
    <row r="1799" spans="17:18" ht="12.75">
      <c r="Q1799" s="213">
        <f t="shared" si="120"/>
        <v>1</v>
      </c>
      <c r="R1799" s="213">
        <f t="shared" si="121"/>
        <v>1</v>
      </c>
    </row>
    <row r="1800" spans="17:18" ht="12.75">
      <c r="Q1800" s="213">
        <f t="shared" si="120"/>
        <v>1</v>
      </c>
      <c r="R1800" s="213">
        <f t="shared" si="121"/>
        <v>1</v>
      </c>
    </row>
    <row r="1801" spans="17:18" ht="12.75">
      <c r="Q1801" s="213">
        <f t="shared" si="120"/>
        <v>1</v>
      </c>
      <c r="R1801" s="213">
        <f t="shared" si="121"/>
        <v>1</v>
      </c>
    </row>
    <row r="1802" spans="17:18" ht="12.75">
      <c r="Q1802" s="213">
        <f t="shared" si="120"/>
        <v>1</v>
      </c>
      <c r="R1802" s="213">
        <f t="shared" si="121"/>
        <v>1</v>
      </c>
    </row>
    <row r="1803" spans="17:18" ht="12.75">
      <c r="Q1803" s="213">
        <f t="shared" si="120"/>
        <v>1</v>
      </c>
      <c r="R1803" s="213">
        <f t="shared" si="121"/>
        <v>1</v>
      </c>
    </row>
    <row r="1804" spans="17:18" ht="12.75">
      <c r="Q1804" s="213">
        <f t="shared" si="120"/>
        <v>1</v>
      </c>
      <c r="R1804" s="213">
        <f t="shared" si="121"/>
        <v>1</v>
      </c>
    </row>
    <row r="1805" spans="17:18" ht="12.75">
      <c r="Q1805" s="213">
        <f t="shared" si="120"/>
        <v>1</v>
      </c>
      <c r="R1805" s="213">
        <f t="shared" si="121"/>
        <v>1</v>
      </c>
    </row>
    <row r="1806" spans="17:18" ht="12.75">
      <c r="Q1806" s="213">
        <f t="shared" si="120"/>
        <v>1</v>
      </c>
      <c r="R1806" s="213">
        <f t="shared" si="121"/>
        <v>1</v>
      </c>
    </row>
    <row r="1807" spans="17:18" ht="12.75">
      <c r="Q1807" s="213">
        <f t="shared" si="120"/>
        <v>1</v>
      </c>
      <c r="R1807" s="213">
        <f t="shared" si="121"/>
        <v>1</v>
      </c>
    </row>
    <row r="1808" spans="17:18" ht="12.75">
      <c r="Q1808" s="213">
        <f t="shared" si="120"/>
        <v>1</v>
      </c>
      <c r="R1808" s="213">
        <f t="shared" si="121"/>
        <v>1</v>
      </c>
    </row>
    <row r="1809" spans="17:18" ht="12.75">
      <c r="Q1809" s="213">
        <f t="shared" si="120"/>
        <v>1</v>
      </c>
      <c r="R1809" s="213">
        <f t="shared" si="121"/>
        <v>1</v>
      </c>
    </row>
    <row r="1810" spans="17:18" ht="12.75">
      <c r="Q1810" s="213">
        <f t="shared" si="120"/>
        <v>1</v>
      </c>
      <c r="R1810" s="213">
        <f t="shared" si="121"/>
        <v>1</v>
      </c>
    </row>
    <row r="1811" spans="17:18" ht="12.75">
      <c r="Q1811" s="213">
        <f t="shared" si="120"/>
        <v>1</v>
      </c>
      <c r="R1811" s="213">
        <f t="shared" si="121"/>
        <v>1</v>
      </c>
    </row>
    <row r="1812" spans="17:18" ht="12.75">
      <c r="Q1812" s="213">
        <f aca="true" t="shared" si="122" ref="Q1812:Q1875">IF(D1812="H",0.5,IF(D1812="L",3,1))</f>
        <v>1</v>
      </c>
      <c r="R1812" s="213">
        <f aca="true" t="shared" si="123" ref="R1812:R1875">IF(D1812="H",3,IF(D1812="L",0.5,1))</f>
        <v>1</v>
      </c>
    </row>
    <row r="1813" spans="17:18" ht="12.75">
      <c r="Q1813" s="213">
        <f t="shared" si="122"/>
        <v>1</v>
      </c>
      <c r="R1813" s="213">
        <f t="shared" si="123"/>
        <v>1</v>
      </c>
    </row>
    <row r="1814" spans="17:18" ht="12.75">
      <c r="Q1814" s="213">
        <f t="shared" si="122"/>
        <v>1</v>
      </c>
      <c r="R1814" s="213">
        <f t="shared" si="123"/>
        <v>1</v>
      </c>
    </row>
    <row r="1815" spans="17:18" ht="12.75">
      <c r="Q1815" s="213">
        <f t="shared" si="122"/>
        <v>1</v>
      </c>
      <c r="R1815" s="213">
        <f t="shared" si="123"/>
        <v>1</v>
      </c>
    </row>
    <row r="1816" spans="17:18" ht="12.75">
      <c r="Q1816" s="213">
        <f t="shared" si="122"/>
        <v>1</v>
      </c>
      <c r="R1816" s="213">
        <f t="shared" si="123"/>
        <v>1</v>
      </c>
    </row>
    <row r="1817" spans="17:18" ht="12.75">
      <c r="Q1817" s="213">
        <f t="shared" si="122"/>
        <v>1</v>
      </c>
      <c r="R1817" s="213">
        <f t="shared" si="123"/>
        <v>1</v>
      </c>
    </row>
    <row r="1818" spans="17:18" ht="12.75">
      <c r="Q1818" s="213">
        <f t="shared" si="122"/>
        <v>1</v>
      </c>
      <c r="R1818" s="213">
        <f t="shared" si="123"/>
        <v>1</v>
      </c>
    </row>
    <row r="1819" spans="17:18" ht="12.75">
      <c r="Q1819" s="213">
        <f t="shared" si="122"/>
        <v>1</v>
      </c>
      <c r="R1819" s="213">
        <f t="shared" si="123"/>
        <v>1</v>
      </c>
    </row>
    <row r="1820" spans="17:18" ht="12.75">
      <c r="Q1820" s="213">
        <f t="shared" si="122"/>
        <v>1</v>
      </c>
      <c r="R1820" s="213">
        <f t="shared" si="123"/>
        <v>1</v>
      </c>
    </row>
    <row r="1821" spans="17:18" ht="12.75">
      <c r="Q1821" s="213">
        <f t="shared" si="122"/>
        <v>1</v>
      </c>
      <c r="R1821" s="213">
        <f t="shared" si="123"/>
        <v>1</v>
      </c>
    </row>
    <row r="1822" spans="17:18" ht="12.75">
      <c r="Q1822" s="213">
        <f t="shared" si="122"/>
        <v>1</v>
      </c>
      <c r="R1822" s="213">
        <f t="shared" si="123"/>
        <v>1</v>
      </c>
    </row>
    <row r="1823" spans="17:18" ht="12.75">
      <c r="Q1823" s="213">
        <f t="shared" si="122"/>
        <v>1</v>
      </c>
      <c r="R1823" s="213">
        <f t="shared" si="123"/>
        <v>1</v>
      </c>
    </row>
    <row r="1824" spans="17:18" ht="12.75">
      <c r="Q1824" s="213">
        <f t="shared" si="122"/>
        <v>1</v>
      </c>
      <c r="R1824" s="213">
        <f t="shared" si="123"/>
        <v>1</v>
      </c>
    </row>
    <row r="1825" spans="17:18" ht="12.75">
      <c r="Q1825" s="213">
        <f t="shared" si="122"/>
        <v>1</v>
      </c>
      <c r="R1825" s="213">
        <f t="shared" si="123"/>
        <v>1</v>
      </c>
    </row>
    <row r="1826" spans="17:18" ht="12.75">
      <c r="Q1826" s="213">
        <f t="shared" si="122"/>
        <v>1</v>
      </c>
      <c r="R1826" s="213">
        <f t="shared" si="123"/>
        <v>1</v>
      </c>
    </row>
    <row r="1827" spans="17:18" ht="12.75">
      <c r="Q1827" s="213">
        <f t="shared" si="122"/>
        <v>1</v>
      </c>
      <c r="R1827" s="213">
        <f t="shared" si="123"/>
        <v>1</v>
      </c>
    </row>
    <row r="1828" spans="17:18" ht="12.75">
      <c r="Q1828" s="213">
        <f t="shared" si="122"/>
        <v>1</v>
      </c>
      <c r="R1828" s="213">
        <f t="shared" si="123"/>
        <v>1</v>
      </c>
    </row>
    <row r="1829" spans="17:18" ht="12.75">
      <c r="Q1829" s="213">
        <f t="shared" si="122"/>
        <v>1</v>
      </c>
      <c r="R1829" s="213">
        <f t="shared" si="123"/>
        <v>1</v>
      </c>
    </row>
    <row r="1830" spans="17:18" ht="12.75">
      <c r="Q1830" s="213">
        <f t="shared" si="122"/>
        <v>1</v>
      </c>
      <c r="R1830" s="213">
        <f t="shared" si="123"/>
        <v>1</v>
      </c>
    </row>
    <row r="1831" spans="17:18" ht="12.75">
      <c r="Q1831" s="213">
        <f t="shared" si="122"/>
        <v>1</v>
      </c>
      <c r="R1831" s="213">
        <f t="shared" si="123"/>
        <v>1</v>
      </c>
    </row>
    <row r="1832" spans="17:18" ht="12.75">
      <c r="Q1832" s="213">
        <f t="shared" si="122"/>
        <v>1</v>
      </c>
      <c r="R1832" s="213">
        <f t="shared" si="123"/>
        <v>1</v>
      </c>
    </row>
    <row r="1833" spans="17:18" ht="12.75">
      <c r="Q1833" s="213">
        <f t="shared" si="122"/>
        <v>1</v>
      </c>
      <c r="R1833" s="213">
        <f t="shared" si="123"/>
        <v>1</v>
      </c>
    </row>
    <row r="1834" spans="17:18" ht="12.75">
      <c r="Q1834" s="213">
        <f t="shared" si="122"/>
        <v>1</v>
      </c>
      <c r="R1834" s="213">
        <f t="shared" si="123"/>
        <v>1</v>
      </c>
    </row>
    <row r="1835" spans="17:18" ht="12.75">
      <c r="Q1835" s="213">
        <f t="shared" si="122"/>
        <v>1</v>
      </c>
      <c r="R1835" s="213">
        <f t="shared" si="123"/>
        <v>1</v>
      </c>
    </row>
    <row r="1836" spans="17:18" ht="12.75">
      <c r="Q1836" s="213">
        <f t="shared" si="122"/>
        <v>1</v>
      </c>
      <c r="R1836" s="213">
        <f t="shared" si="123"/>
        <v>1</v>
      </c>
    </row>
    <row r="1837" spans="17:18" ht="12.75">
      <c r="Q1837" s="213">
        <f t="shared" si="122"/>
        <v>1</v>
      </c>
      <c r="R1837" s="213">
        <f t="shared" si="123"/>
        <v>1</v>
      </c>
    </row>
    <row r="1838" spans="17:18" ht="12.75">
      <c r="Q1838" s="213">
        <f t="shared" si="122"/>
        <v>1</v>
      </c>
      <c r="R1838" s="213">
        <f t="shared" si="123"/>
        <v>1</v>
      </c>
    </row>
    <row r="1839" spans="17:18" ht="12.75">
      <c r="Q1839" s="213">
        <f t="shared" si="122"/>
        <v>1</v>
      </c>
      <c r="R1839" s="213">
        <f t="shared" si="123"/>
        <v>1</v>
      </c>
    </row>
    <row r="1840" spans="17:18" ht="12.75">
      <c r="Q1840" s="213">
        <f t="shared" si="122"/>
        <v>1</v>
      </c>
      <c r="R1840" s="213">
        <f t="shared" si="123"/>
        <v>1</v>
      </c>
    </row>
    <row r="1841" spans="17:18" ht="12.75">
      <c r="Q1841" s="213">
        <f t="shared" si="122"/>
        <v>1</v>
      </c>
      <c r="R1841" s="213">
        <f t="shared" si="123"/>
        <v>1</v>
      </c>
    </row>
    <row r="1842" spans="17:18" ht="12.75">
      <c r="Q1842" s="213">
        <f t="shared" si="122"/>
        <v>1</v>
      </c>
      <c r="R1842" s="213">
        <f t="shared" si="123"/>
        <v>1</v>
      </c>
    </row>
    <row r="1843" spans="17:18" ht="12.75">
      <c r="Q1843" s="213">
        <f t="shared" si="122"/>
        <v>1</v>
      </c>
      <c r="R1843" s="213">
        <f t="shared" si="123"/>
        <v>1</v>
      </c>
    </row>
    <row r="1844" spans="17:18" ht="12.75">
      <c r="Q1844" s="213">
        <f t="shared" si="122"/>
        <v>1</v>
      </c>
      <c r="R1844" s="213">
        <f t="shared" si="123"/>
        <v>1</v>
      </c>
    </row>
    <row r="1845" spans="17:18" ht="12.75">
      <c r="Q1845" s="213">
        <f t="shared" si="122"/>
        <v>1</v>
      </c>
      <c r="R1845" s="213">
        <f t="shared" si="123"/>
        <v>1</v>
      </c>
    </row>
    <row r="1846" spans="17:18" ht="12.75">
      <c r="Q1846" s="213">
        <f t="shared" si="122"/>
        <v>1</v>
      </c>
      <c r="R1846" s="213">
        <f t="shared" si="123"/>
        <v>1</v>
      </c>
    </row>
    <row r="1847" spans="17:18" ht="12.75">
      <c r="Q1847" s="213">
        <f t="shared" si="122"/>
        <v>1</v>
      </c>
      <c r="R1847" s="213">
        <f t="shared" si="123"/>
        <v>1</v>
      </c>
    </row>
    <row r="1848" spans="17:18" ht="12.75">
      <c r="Q1848" s="213">
        <f t="shared" si="122"/>
        <v>1</v>
      </c>
      <c r="R1848" s="213">
        <f t="shared" si="123"/>
        <v>1</v>
      </c>
    </row>
    <row r="1849" spans="17:18" ht="12.75">
      <c r="Q1849" s="213">
        <f t="shared" si="122"/>
        <v>1</v>
      </c>
      <c r="R1849" s="213">
        <f t="shared" si="123"/>
        <v>1</v>
      </c>
    </row>
    <row r="1850" spans="17:18" ht="12.75">
      <c r="Q1850" s="213">
        <f t="shared" si="122"/>
        <v>1</v>
      </c>
      <c r="R1850" s="213">
        <f t="shared" si="123"/>
        <v>1</v>
      </c>
    </row>
    <row r="1851" spans="17:18" ht="12.75">
      <c r="Q1851" s="213">
        <f t="shared" si="122"/>
        <v>1</v>
      </c>
      <c r="R1851" s="213">
        <f t="shared" si="123"/>
        <v>1</v>
      </c>
    </row>
    <row r="1852" spans="17:18" ht="12.75">
      <c r="Q1852" s="213">
        <f t="shared" si="122"/>
        <v>1</v>
      </c>
      <c r="R1852" s="213">
        <f t="shared" si="123"/>
        <v>1</v>
      </c>
    </row>
    <row r="1853" spans="17:18" ht="12.75">
      <c r="Q1853" s="213">
        <f t="shared" si="122"/>
        <v>1</v>
      </c>
      <c r="R1853" s="213">
        <f t="shared" si="123"/>
        <v>1</v>
      </c>
    </row>
    <row r="1854" spans="17:18" ht="12.75">
      <c r="Q1854" s="213">
        <f t="shared" si="122"/>
        <v>1</v>
      </c>
      <c r="R1854" s="213">
        <f t="shared" si="123"/>
        <v>1</v>
      </c>
    </row>
    <row r="1855" spans="17:18" ht="12.75">
      <c r="Q1855" s="213">
        <f t="shared" si="122"/>
        <v>1</v>
      </c>
      <c r="R1855" s="213">
        <f t="shared" si="123"/>
        <v>1</v>
      </c>
    </row>
    <row r="1856" spans="17:18" ht="12.75">
      <c r="Q1856" s="213">
        <f t="shared" si="122"/>
        <v>1</v>
      </c>
      <c r="R1856" s="213">
        <f t="shared" si="123"/>
        <v>1</v>
      </c>
    </row>
    <row r="1857" spans="17:18" ht="12.75">
      <c r="Q1857" s="213">
        <f t="shared" si="122"/>
        <v>1</v>
      </c>
      <c r="R1857" s="213">
        <f t="shared" si="123"/>
        <v>1</v>
      </c>
    </row>
    <row r="1858" spans="17:18" ht="12.75">
      <c r="Q1858" s="213">
        <f t="shared" si="122"/>
        <v>1</v>
      </c>
      <c r="R1858" s="213">
        <f t="shared" si="123"/>
        <v>1</v>
      </c>
    </row>
    <row r="1859" spans="17:18" ht="12.75">
      <c r="Q1859" s="213">
        <f t="shared" si="122"/>
        <v>1</v>
      </c>
      <c r="R1859" s="213">
        <f t="shared" si="123"/>
        <v>1</v>
      </c>
    </row>
    <row r="1860" spans="17:18" ht="12.75">
      <c r="Q1860" s="213">
        <f t="shared" si="122"/>
        <v>1</v>
      </c>
      <c r="R1860" s="213">
        <f t="shared" si="123"/>
        <v>1</v>
      </c>
    </row>
    <row r="1861" spans="17:18" ht="12.75">
      <c r="Q1861" s="213">
        <f t="shared" si="122"/>
        <v>1</v>
      </c>
      <c r="R1861" s="213">
        <f t="shared" si="123"/>
        <v>1</v>
      </c>
    </row>
    <row r="1862" spans="17:18" ht="12.75">
      <c r="Q1862" s="213">
        <f t="shared" si="122"/>
        <v>1</v>
      </c>
      <c r="R1862" s="213">
        <f t="shared" si="123"/>
        <v>1</v>
      </c>
    </row>
    <row r="1863" spans="17:18" ht="12.75">
      <c r="Q1863" s="213">
        <f t="shared" si="122"/>
        <v>1</v>
      </c>
      <c r="R1863" s="213">
        <f t="shared" si="123"/>
        <v>1</v>
      </c>
    </row>
    <row r="1864" spans="17:18" ht="12.75">
      <c r="Q1864" s="213">
        <f t="shared" si="122"/>
        <v>1</v>
      </c>
      <c r="R1864" s="213">
        <f t="shared" si="123"/>
        <v>1</v>
      </c>
    </row>
    <row r="1865" spans="17:18" ht="12.75">
      <c r="Q1865" s="213">
        <f t="shared" si="122"/>
        <v>1</v>
      </c>
      <c r="R1865" s="213">
        <f t="shared" si="123"/>
        <v>1</v>
      </c>
    </row>
    <row r="1866" spans="17:18" ht="12.75">
      <c r="Q1866" s="213">
        <f t="shared" si="122"/>
        <v>1</v>
      </c>
      <c r="R1866" s="213">
        <f t="shared" si="123"/>
        <v>1</v>
      </c>
    </row>
    <row r="1867" spans="17:18" ht="12.75">
      <c r="Q1867" s="213">
        <f t="shared" si="122"/>
        <v>1</v>
      </c>
      <c r="R1867" s="213">
        <f t="shared" si="123"/>
        <v>1</v>
      </c>
    </row>
    <row r="1868" spans="17:18" ht="12.75">
      <c r="Q1868" s="213">
        <f t="shared" si="122"/>
        <v>1</v>
      </c>
      <c r="R1868" s="213">
        <f t="shared" si="123"/>
        <v>1</v>
      </c>
    </row>
    <row r="1869" spans="17:18" ht="12.75">
      <c r="Q1869" s="213">
        <f t="shared" si="122"/>
        <v>1</v>
      </c>
      <c r="R1869" s="213">
        <f t="shared" si="123"/>
        <v>1</v>
      </c>
    </row>
    <row r="1870" spans="17:18" ht="12.75">
      <c r="Q1870" s="213">
        <f t="shared" si="122"/>
        <v>1</v>
      </c>
      <c r="R1870" s="213">
        <f t="shared" si="123"/>
        <v>1</v>
      </c>
    </row>
    <row r="1871" spans="17:18" ht="12.75">
      <c r="Q1871" s="213">
        <f t="shared" si="122"/>
        <v>1</v>
      </c>
      <c r="R1871" s="213">
        <f t="shared" si="123"/>
        <v>1</v>
      </c>
    </row>
    <row r="1872" spans="17:18" ht="12.75">
      <c r="Q1872" s="213">
        <f t="shared" si="122"/>
        <v>1</v>
      </c>
      <c r="R1872" s="213">
        <f t="shared" si="123"/>
        <v>1</v>
      </c>
    </row>
    <row r="1873" spans="17:18" ht="12.75">
      <c r="Q1873" s="213">
        <f t="shared" si="122"/>
        <v>1</v>
      </c>
      <c r="R1873" s="213">
        <f t="shared" si="123"/>
        <v>1</v>
      </c>
    </row>
    <row r="1874" spans="17:18" ht="12.75">
      <c r="Q1874" s="213">
        <f t="shared" si="122"/>
        <v>1</v>
      </c>
      <c r="R1874" s="213">
        <f t="shared" si="123"/>
        <v>1</v>
      </c>
    </row>
    <row r="1875" spans="17:18" ht="12.75">
      <c r="Q1875" s="213">
        <f t="shared" si="122"/>
        <v>1</v>
      </c>
      <c r="R1875" s="213">
        <f t="shared" si="123"/>
        <v>1</v>
      </c>
    </row>
    <row r="1876" spans="17:18" ht="12.75">
      <c r="Q1876" s="213">
        <f aca="true" t="shared" si="124" ref="Q1876:Q1939">IF(D1876="H",0.5,IF(D1876="L",3,1))</f>
        <v>1</v>
      </c>
      <c r="R1876" s="213">
        <f aca="true" t="shared" si="125" ref="R1876:R1939">IF(D1876="H",3,IF(D1876="L",0.5,1))</f>
        <v>1</v>
      </c>
    </row>
    <row r="1877" spans="17:18" ht="12.75">
      <c r="Q1877" s="213">
        <f t="shared" si="124"/>
        <v>1</v>
      </c>
      <c r="R1877" s="213">
        <f t="shared" si="125"/>
        <v>1</v>
      </c>
    </row>
    <row r="1878" spans="17:18" ht="12.75">
      <c r="Q1878" s="213">
        <f t="shared" si="124"/>
        <v>1</v>
      </c>
      <c r="R1878" s="213">
        <f t="shared" si="125"/>
        <v>1</v>
      </c>
    </row>
    <row r="1879" spans="17:18" ht="12.75">
      <c r="Q1879" s="213">
        <f t="shared" si="124"/>
        <v>1</v>
      </c>
      <c r="R1879" s="213">
        <f t="shared" si="125"/>
        <v>1</v>
      </c>
    </row>
    <row r="1880" spans="17:18" ht="12.75">
      <c r="Q1880" s="213">
        <f t="shared" si="124"/>
        <v>1</v>
      </c>
      <c r="R1880" s="213">
        <f t="shared" si="125"/>
        <v>1</v>
      </c>
    </row>
    <row r="1881" spans="17:18" ht="12.75">
      <c r="Q1881" s="213">
        <f t="shared" si="124"/>
        <v>1</v>
      </c>
      <c r="R1881" s="213">
        <f t="shared" si="125"/>
        <v>1</v>
      </c>
    </row>
    <row r="1882" spans="17:18" ht="12.75">
      <c r="Q1882" s="213">
        <f t="shared" si="124"/>
        <v>1</v>
      </c>
      <c r="R1882" s="213">
        <f t="shared" si="125"/>
        <v>1</v>
      </c>
    </row>
    <row r="1883" spans="17:18" ht="12.75">
      <c r="Q1883" s="213">
        <f t="shared" si="124"/>
        <v>1</v>
      </c>
      <c r="R1883" s="213">
        <f t="shared" si="125"/>
        <v>1</v>
      </c>
    </row>
    <row r="1884" spans="17:18" ht="12.75">
      <c r="Q1884" s="213">
        <f t="shared" si="124"/>
        <v>1</v>
      </c>
      <c r="R1884" s="213">
        <f t="shared" si="125"/>
        <v>1</v>
      </c>
    </row>
    <row r="1885" spans="17:18" ht="12.75">
      <c r="Q1885" s="213">
        <f t="shared" si="124"/>
        <v>1</v>
      </c>
      <c r="R1885" s="213">
        <f t="shared" si="125"/>
        <v>1</v>
      </c>
    </row>
    <row r="1886" spans="17:18" ht="12.75">
      <c r="Q1886" s="213">
        <f t="shared" si="124"/>
        <v>1</v>
      </c>
      <c r="R1886" s="213">
        <f t="shared" si="125"/>
        <v>1</v>
      </c>
    </row>
    <row r="1887" spans="17:18" ht="12.75">
      <c r="Q1887" s="213">
        <f t="shared" si="124"/>
        <v>1</v>
      </c>
      <c r="R1887" s="213">
        <f t="shared" si="125"/>
        <v>1</v>
      </c>
    </row>
    <row r="1888" spans="17:18" ht="12.75">
      <c r="Q1888" s="213">
        <f t="shared" si="124"/>
        <v>1</v>
      </c>
      <c r="R1888" s="213">
        <f t="shared" si="125"/>
        <v>1</v>
      </c>
    </row>
    <row r="1889" spans="17:18" ht="12.75">
      <c r="Q1889" s="213">
        <f t="shared" si="124"/>
        <v>1</v>
      </c>
      <c r="R1889" s="213">
        <f t="shared" si="125"/>
        <v>1</v>
      </c>
    </row>
    <row r="1890" spans="17:18" ht="12.75">
      <c r="Q1890" s="213">
        <f t="shared" si="124"/>
        <v>1</v>
      </c>
      <c r="R1890" s="213">
        <f t="shared" si="125"/>
        <v>1</v>
      </c>
    </row>
    <row r="1891" spans="17:18" ht="12.75">
      <c r="Q1891" s="213">
        <f t="shared" si="124"/>
        <v>1</v>
      </c>
      <c r="R1891" s="213">
        <f t="shared" si="125"/>
        <v>1</v>
      </c>
    </row>
    <row r="1892" spans="17:18" ht="12.75">
      <c r="Q1892" s="213">
        <f t="shared" si="124"/>
        <v>1</v>
      </c>
      <c r="R1892" s="213">
        <f t="shared" si="125"/>
        <v>1</v>
      </c>
    </row>
    <row r="1893" spans="17:18" ht="12.75">
      <c r="Q1893" s="213">
        <f t="shared" si="124"/>
        <v>1</v>
      </c>
      <c r="R1893" s="213">
        <f t="shared" si="125"/>
        <v>1</v>
      </c>
    </row>
    <row r="1894" spans="17:18" ht="12.75">
      <c r="Q1894" s="213">
        <f t="shared" si="124"/>
        <v>1</v>
      </c>
      <c r="R1894" s="213">
        <f t="shared" si="125"/>
        <v>1</v>
      </c>
    </row>
    <row r="1895" spans="17:18" ht="12.75">
      <c r="Q1895" s="213">
        <f t="shared" si="124"/>
        <v>1</v>
      </c>
      <c r="R1895" s="213">
        <f t="shared" si="125"/>
        <v>1</v>
      </c>
    </row>
    <row r="1896" spans="17:18" ht="12.75">
      <c r="Q1896" s="213">
        <f t="shared" si="124"/>
        <v>1</v>
      </c>
      <c r="R1896" s="213">
        <f t="shared" si="125"/>
        <v>1</v>
      </c>
    </row>
    <row r="1897" spans="17:18" ht="12.75">
      <c r="Q1897" s="213">
        <f t="shared" si="124"/>
        <v>1</v>
      </c>
      <c r="R1897" s="213">
        <f t="shared" si="125"/>
        <v>1</v>
      </c>
    </row>
    <row r="1898" spans="17:18" ht="12.75">
      <c r="Q1898" s="213">
        <f t="shared" si="124"/>
        <v>1</v>
      </c>
      <c r="R1898" s="213">
        <f t="shared" si="125"/>
        <v>1</v>
      </c>
    </row>
    <row r="1899" spans="17:18" ht="12.75">
      <c r="Q1899" s="213">
        <f t="shared" si="124"/>
        <v>1</v>
      </c>
      <c r="R1899" s="213">
        <f t="shared" si="125"/>
        <v>1</v>
      </c>
    </row>
    <row r="1900" spans="17:18" ht="12.75">
      <c r="Q1900" s="213">
        <f t="shared" si="124"/>
        <v>1</v>
      </c>
      <c r="R1900" s="213">
        <f t="shared" si="125"/>
        <v>1</v>
      </c>
    </row>
    <row r="1901" spans="17:18" ht="12.75">
      <c r="Q1901" s="213">
        <f t="shared" si="124"/>
        <v>1</v>
      </c>
      <c r="R1901" s="213">
        <f t="shared" si="125"/>
        <v>1</v>
      </c>
    </row>
    <row r="1902" spans="17:18" ht="12.75">
      <c r="Q1902" s="213">
        <f t="shared" si="124"/>
        <v>1</v>
      </c>
      <c r="R1902" s="213">
        <f t="shared" si="125"/>
        <v>1</v>
      </c>
    </row>
    <row r="1903" spans="17:18" ht="12.75">
      <c r="Q1903" s="213">
        <f t="shared" si="124"/>
        <v>1</v>
      </c>
      <c r="R1903" s="213">
        <f t="shared" si="125"/>
        <v>1</v>
      </c>
    </row>
    <row r="1904" spans="17:18" ht="12.75">
      <c r="Q1904" s="213">
        <f t="shared" si="124"/>
        <v>1</v>
      </c>
      <c r="R1904" s="213">
        <f t="shared" si="125"/>
        <v>1</v>
      </c>
    </row>
    <row r="1905" spans="17:18" ht="12.75">
      <c r="Q1905" s="213">
        <f t="shared" si="124"/>
        <v>1</v>
      </c>
      <c r="R1905" s="213">
        <f t="shared" si="125"/>
        <v>1</v>
      </c>
    </row>
    <row r="1906" spans="17:18" ht="12.75">
      <c r="Q1906" s="213">
        <f t="shared" si="124"/>
        <v>1</v>
      </c>
      <c r="R1906" s="213">
        <f t="shared" si="125"/>
        <v>1</v>
      </c>
    </row>
    <row r="1907" spans="17:18" ht="12.75">
      <c r="Q1907" s="213">
        <f t="shared" si="124"/>
        <v>1</v>
      </c>
      <c r="R1907" s="213">
        <f t="shared" si="125"/>
        <v>1</v>
      </c>
    </row>
    <row r="1908" spans="17:18" ht="12.75">
      <c r="Q1908" s="213">
        <f t="shared" si="124"/>
        <v>1</v>
      </c>
      <c r="R1908" s="213">
        <f t="shared" si="125"/>
        <v>1</v>
      </c>
    </row>
    <row r="1909" spans="17:18" ht="12.75">
      <c r="Q1909" s="213">
        <f t="shared" si="124"/>
        <v>1</v>
      </c>
      <c r="R1909" s="213">
        <f t="shared" si="125"/>
        <v>1</v>
      </c>
    </row>
    <row r="1910" spans="17:18" ht="12.75">
      <c r="Q1910" s="213">
        <f t="shared" si="124"/>
        <v>1</v>
      </c>
      <c r="R1910" s="213">
        <f t="shared" si="125"/>
        <v>1</v>
      </c>
    </row>
    <row r="1911" spans="17:18" ht="12.75">
      <c r="Q1911" s="213">
        <f t="shared" si="124"/>
        <v>1</v>
      </c>
      <c r="R1911" s="213">
        <f t="shared" si="125"/>
        <v>1</v>
      </c>
    </row>
    <row r="1912" spans="17:18" ht="12.75">
      <c r="Q1912" s="213">
        <f t="shared" si="124"/>
        <v>1</v>
      </c>
      <c r="R1912" s="213">
        <f t="shared" si="125"/>
        <v>1</v>
      </c>
    </row>
    <row r="1913" spans="17:18" ht="12.75">
      <c r="Q1913" s="213">
        <f t="shared" si="124"/>
        <v>1</v>
      </c>
      <c r="R1913" s="213">
        <f t="shared" si="125"/>
        <v>1</v>
      </c>
    </row>
    <row r="1914" spans="17:18" ht="12.75">
      <c r="Q1914" s="213">
        <f t="shared" si="124"/>
        <v>1</v>
      </c>
      <c r="R1914" s="213">
        <f t="shared" si="125"/>
        <v>1</v>
      </c>
    </row>
    <row r="1915" spans="17:18" ht="12.75">
      <c r="Q1915" s="213">
        <f t="shared" si="124"/>
        <v>1</v>
      </c>
      <c r="R1915" s="213">
        <f t="shared" si="125"/>
        <v>1</v>
      </c>
    </row>
    <row r="1916" spans="17:18" ht="12.75">
      <c r="Q1916" s="213">
        <f t="shared" si="124"/>
        <v>1</v>
      </c>
      <c r="R1916" s="213">
        <f t="shared" si="125"/>
        <v>1</v>
      </c>
    </row>
    <row r="1917" spans="17:18" ht="12.75">
      <c r="Q1917" s="213">
        <f t="shared" si="124"/>
        <v>1</v>
      </c>
      <c r="R1917" s="213">
        <f t="shared" si="125"/>
        <v>1</v>
      </c>
    </row>
    <row r="1918" spans="17:18" ht="12.75">
      <c r="Q1918" s="213">
        <f t="shared" si="124"/>
        <v>1</v>
      </c>
      <c r="R1918" s="213">
        <f t="shared" si="125"/>
        <v>1</v>
      </c>
    </row>
    <row r="1919" spans="17:18" ht="12.75">
      <c r="Q1919" s="213">
        <f t="shared" si="124"/>
        <v>1</v>
      </c>
      <c r="R1919" s="213">
        <f t="shared" si="125"/>
        <v>1</v>
      </c>
    </row>
    <row r="1920" spans="17:18" ht="12.75">
      <c r="Q1920" s="213">
        <f t="shared" si="124"/>
        <v>1</v>
      </c>
      <c r="R1920" s="213">
        <f t="shared" si="125"/>
        <v>1</v>
      </c>
    </row>
    <row r="1921" spans="17:18" ht="12.75">
      <c r="Q1921" s="213">
        <f t="shared" si="124"/>
        <v>1</v>
      </c>
      <c r="R1921" s="213">
        <f t="shared" si="125"/>
        <v>1</v>
      </c>
    </row>
    <row r="1922" spans="17:18" ht="12.75">
      <c r="Q1922" s="213">
        <f t="shared" si="124"/>
        <v>1</v>
      </c>
      <c r="R1922" s="213">
        <f t="shared" si="125"/>
        <v>1</v>
      </c>
    </row>
    <row r="1923" spans="17:18" ht="12.75">
      <c r="Q1923" s="213">
        <f t="shared" si="124"/>
        <v>1</v>
      </c>
      <c r="R1923" s="213">
        <f t="shared" si="125"/>
        <v>1</v>
      </c>
    </row>
    <row r="1924" spans="17:18" ht="12.75">
      <c r="Q1924" s="213">
        <f t="shared" si="124"/>
        <v>1</v>
      </c>
      <c r="R1924" s="213">
        <f t="shared" si="125"/>
        <v>1</v>
      </c>
    </row>
    <row r="1925" spans="17:18" ht="12.75">
      <c r="Q1925" s="213">
        <f t="shared" si="124"/>
        <v>1</v>
      </c>
      <c r="R1925" s="213">
        <f t="shared" si="125"/>
        <v>1</v>
      </c>
    </row>
    <row r="1926" spans="17:18" ht="12.75">
      <c r="Q1926" s="213">
        <f t="shared" si="124"/>
        <v>1</v>
      </c>
      <c r="R1926" s="213">
        <f t="shared" si="125"/>
        <v>1</v>
      </c>
    </row>
    <row r="1927" spans="17:18" ht="12.75">
      <c r="Q1927" s="213">
        <f t="shared" si="124"/>
        <v>1</v>
      </c>
      <c r="R1927" s="213">
        <f t="shared" si="125"/>
        <v>1</v>
      </c>
    </row>
    <row r="1928" spans="17:18" ht="12.75">
      <c r="Q1928" s="213">
        <f t="shared" si="124"/>
        <v>1</v>
      </c>
      <c r="R1928" s="213">
        <f t="shared" si="125"/>
        <v>1</v>
      </c>
    </row>
    <row r="1929" spans="17:18" ht="12.75">
      <c r="Q1929" s="213">
        <f t="shared" si="124"/>
        <v>1</v>
      </c>
      <c r="R1929" s="213">
        <f t="shared" si="125"/>
        <v>1</v>
      </c>
    </row>
    <row r="1930" spans="17:18" ht="12.75">
      <c r="Q1930" s="213">
        <f t="shared" si="124"/>
        <v>1</v>
      </c>
      <c r="R1930" s="213">
        <f t="shared" si="125"/>
        <v>1</v>
      </c>
    </row>
    <row r="1931" spans="17:18" ht="12.75">
      <c r="Q1931" s="213">
        <f t="shared" si="124"/>
        <v>1</v>
      </c>
      <c r="R1931" s="213">
        <f t="shared" si="125"/>
        <v>1</v>
      </c>
    </row>
    <row r="1932" spans="17:18" ht="12.75">
      <c r="Q1932" s="213">
        <f t="shared" si="124"/>
        <v>1</v>
      </c>
      <c r="R1932" s="213">
        <f t="shared" si="125"/>
        <v>1</v>
      </c>
    </row>
    <row r="1933" spans="17:18" ht="12.75">
      <c r="Q1933" s="213">
        <f t="shared" si="124"/>
        <v>1</v>
      </c>
      <c r="R1933" s="213">
        <f t="shared" si="125"/>
        <v>1</v>
      </c>
    </row>
    <row r="1934" spans="17:18" ht="12.75">
      <c r="Q1934" s="213">
        <f t="shared" si="124"/>
        <v>1</v>
      </c>
      <c r="R1934" s="213">
        <f t="shared" si="125"/>
        <v>1</v>
      </c>
    </row>
    <row r="1935" spans="17:18" ht="12.75">
      <c r="Q1935" s="213">
        <f t="shared" si="124"/>
        <v>1</v>
      </c>
      <c r="R1935" s="213">
        <f t="shared" si="125"/>
        <v>1</v>
      </c>
    </row>
    <row r="1936" spans="17:18" ht="12.75">
      <c r="Q1936" s="213">
        <f t="shared" si="124"/>
        <v>1</v>
      </c>
      <c r="R1936" s="213">
        <f t="shared" si="125"/>
        <v>1</v>
      </c>
    </row>
    <row r="1937" spans="17:18" ht="12.75">
      <c r="Q1937" s="213">
        <f t="shared" si="124"/>
        <v>1</v>
      </c>
      <c r="R1937" s="213">
        <f t="shared" si="125"/>
        <v>1</v>
      </c>
    </row>
    <row r="1938" spans="17:18" ht="12.75">
      <c r="Q1938" s="213">
        <f t="shared" si="124"/>
        <v>1</v>
      </c>
      <c r="R1938" s="213">
        <f t="shared" si="125"/>
        <v>1</v>
      </c>
    </row>
    <row r="1939" spans="17:18" ht="12.75">
      <c r="Q1939" s="213">
        <f t="shared" si="124"/>
        <v>1</v>
      </c>
      <c r="R1939" s="213">
        <f t="shared" si="125"/>
        <v>1</v>
      </c>
    </row>
    <row r="1940" spans="17:18" ht="12.75">
      <c r="Q1940" s="213">
        <f aca="true" t="shared" si="126" ref="Q1940:Q2003">IF(D1940="H",0.5,IF(D1940="L",3,1))</f>
        <v>1</v>
      </c>
      <c r="R1940" s="213">
        <f aca="true" t="shared" si="127" ref="R1940:R2003">IF(D1940="H",3,IF(D1940="L",0.5,1))</f>
        <v>1</v>
      </c>
    </row>
    <row r="1941" spans="17:18" ht="12.75">
      <c r="Q1941" s="213">
        <f t="shared" si="126"/>
        <v>1</v>
      </c>
      <c r="R1941" s="213">
        <f t="shared" si="127"/>
        <v>1</v>
      </c>
    </row>
    <row r="1942" spans="17:18" ht="12.75">
      <c r="Q1942" s="213">
        <f t="shared" si="126"/>
        <v>1</v>
      </c>
      <c r="R1942" s="213">
        <f t="shared" si="127"/>
        <v>1</v>
      </c>
    </row>
    <row r="1943" spans="17:18" ht="12.75">
      <c r="Q1943" s="213">
        <f t="shared" si="126"/>
        <v>1</v>
      </c>
      <c r="R1943" s="213">
        <f t="shared" si="127"/>
        <v>1</v>
      </c>
    </row>
    <row r="1944" spans="17:18" ht="12.75">
      <c r="Q1944" s="213">
        <f t="shared" si="126"/>
        <v>1</v>
      </c>
      <c r="R1944" s="213">
        <f t="shared" si="127"/>
        <v>1</v>
      </c>
    </row>
    <row r="1945" spans="17:18" ht="12.75">
      <c r="Q1945" s="213">
        <f t="shared" si="126"/>
        <v>1</v>
      </c>
      <c r="R1945" s="213">
        <f t="shared" si="127"/>
        <v>1</v>
      </c>
    </row>
    <row r="1946" spans="17:18" ht="12.75">
      <c r="Q1946" s="213">
        <f t="shared" si="126"/>
        <v>1</v>
      </c>
      <c r="R1946" s="213">
        <f t="shared" si="127"/>
        <v>1</v>
      </c>
    </row>
    <row r="1947" spans="17:18" ht="12.75">
      <c r="Q1947" s="213">
        <f t="shared" si="126"/>
        <v>1</v>
      </c>
      <c r="R1947" s="213">
        <f t="shared" si="127"/>
        <v>1</v>
      </c>
    </row>
    <row r="1948" spans="17:18" ht="12.75">
      <c r="Q1948" s="213">
        <f t="shared" si="126"/>
        <v>1</v>
      </c>
      <c r="R1948" s="213">
        <f t="shared" si="127"/>
        <v>1</v>
      </c>
    </row>
    <row r="1949" spans="17:18" ht="12.75">
      <c r="Q1949" s="213">
        <f t="shared" si="126"/>
        <v>1</v>
      </c>
      <c r="R1949" s="213">
        <f t="shared" si="127"/>
        <v>1</v>
      </c>
    </row>
    <row r="1950" spans="17:18" ht="12.75">
      <c r="Q1950" s="213">
        <f t="shared" si="126"/>
        <v>1</v>
      </c>
      <c r="R1950" s="213">
        <f t="shared" si="127"/>
        <v>1</v>
      </c>
    </row>
    <row r="1951" spans="17:18" ht="12.75">
      <c r="Q1951" s="213">
        <f t="shared" si="126"/>
        <v>1</v>
      </c>
      <c r="R1951" s="213">
        <f t="shared" si="127"/>
        <v>1</v>
      </c>
    </row>
    <row r="1952" spans="17:18" ht="12.75">
      <c r="Q1952" s="213">
        <f t="shared" si="126"/>
        <v>1</v>
      </c>
      <c r="R1952" s="213">
        <f t="shared" si="127"/>
        <v>1</v>
      </c>
    </row>
    <row r="1953" spans="17:18" ht="12.75">
      <c r="Q1953" s="213">
        <f t="shared" si="126"/>
        <v>1</v>
      </c>
      <c r="R1953" s="213">
        <f t="shared" si="127"/>
        <v>1</v>
      </c>
    </row>
    <row r="1954" spans="17:18" ht="12.75">
      <c r="Q1954" s="213">
        <f t="shared" si="126"/>
        <v>1</v>
      </c>
      <c r="R1954" s="213">
        <f t="shared" si="127"/>
        <v>1</v>
      </c>
    </row>
    <row r="1955" spans="17:18" ht="12.75">
      <c r="Q1955" s="213">
        <f t="shared" si="126"/>
        <v>1</v>
      </c>
      <c r="R1955" s="213">
        <f t="shared" si="127"/>
        <v>1</v>
      </c>
    </row>
    <row r="1956" spans="17:18" ht="12.75">
      <c r="Q1956" s="213">
        <f t="shared" si="126"/>
        <v>1</v>
      </c>
      <c r="R1956" s="213">
        <f t="shared" si="127"/>
        <v>1</v>
      </c>
    </row>
    <row r="1957" spans="17:18" ht="12.75">
      <c r="Q1957" s="213">
        <f t="shared" si="126"/>
        <v>1</v>
      </c>
      <c r="R1957" s="213">
        <f t="shared" si="127"/>
        <v>1</v>
      </c>
    </row>
    <row r="1958" spans="17:18" ht="12.75">
      <c r="Q1958" s="213">
        <f t="shared" si="126"/>
        <v>1</v>
      </c>
      <c r="R1958" s="213">
        <f t="shared" si="127"/>
        <v>1</v>
      </c>
    </row>
    <row r="1959" spans="17:18" ht="12.75">
      <c r="Q1959" s="213">
        <f t="shared" si="126"/>
        <v>1</v>
      </c>
      <c r="R1959" s="213">
        <f t="shared" si="127"/>
        <v>1</v>
      </c>
    </row>
    <row r="1960" spans="17:18" ht="12.75">
      <c r="Q1960" s="213">
        <f t="shared" si="126"/>
        <v>1</v>
      </c>
      <c r="R1960" s="213">
        <f t="shared" si="127"/>
        <v>1</v>
      </c>
    </row>
    <row r="1961" spans="17:18" ht="12.75">
      <c r="Q1961" s="213">
        <f t="shared" si="126"/>
        <v>1</v>
      </c>
      <c r="R1961" s="213">
        <f t="shared" si="127"/>
        <v>1</v>
      </c>
    </row>
    <row r="1962" spans="17:18" ht="12.75">
      <c r="Q1962" s="213">
        <f t="shared" si="126"/>
        <v>1</v>
      </c>
      <c r="R1962" s="213">
        <f t="shared" si="127"/>
        <v>1</v>
      </c>
    </row>
    <row r="1963" spans="17:18" ht="12.75">
      <c r="Q1963" s="213">
        <f t="shared" si="126"/>
        <v>1</v>
      </c>
      <c r="R1963" s="213">
        <f t="shared" si="127"/>
        <v>1</v>
      </c>
    </row>
    <row r="1964" spans="17:18" ht="12.75">
      <c r="Q1964" s="213">
        <f t="shared" si="126"/>
        <v>1</v>
      </c>
      <c r="R1964" s="213">
        <f t="shared" si="127"/>
        <v>1</v>
      </c>
    </row>
    <row r="1965" spans="17:18" ht="12.75">
      <c r="Q1965" s="213">
        <f t="shared" si="126"/>
        <v>1</v>
      </c>
      <c r="R1965" s="213">
        <f t="shared" si="127"/>
        <v>1</v>
      </c>
    </row>
    <row r="1966" spans="17:18" ht="12.75">
      <c r="Q1966" s="213">
        <f t="shared" si="126"/>
        <v>1</v>
      </c>
      <c r="R1966" s="213">
        <f t="shared" si="127"/>
        <v>1</v>
      </c>
    </row>
    <row r="1967" spans="17:18" ht="12.75">
      <c r="Q1967" s="213">
        <f t="shared" si="126"/>
        <v>1</v>
      </c>
      <c r="R1967" s="213">
        <f t="shared" si="127"/>
        <v>1</v>
      </c>
    </row>
    <row r="1968" spans="17:18" ht="12.75">
      <c r="Q1968" s="213">
        <f t="shared" si="126"/>
        <v>1</v>
      </c>
      <c r="R1968" s="213">
        <f t="shared" si="127"/>
        <v>1</v>
      </c>
    </row>
    <row r="1969" spans="17:18" ht="12.75">
      <c r="Q1969" s="213">
        <f t="shared" si="126"/>
        <v>1</v>
      </c>
      <c r="R1969" s="213">
        <f t="shared" si="127"/>
        <v>1</v>
      </c>
    </row>
    <row r="1970" spans="17:18" ht="12.75">
      <c r="Q1970" s="213">
        <f t="shared" si="126"/>
        <v>1</v>
      </c>
      <c r="R1970" s="213">
        <f t="shared" si="127"/>
        <v>1</v>
      </c>
    </row>
    <row r="1971" spans="17:18" ht="12.75">
      <c r="Q1971" s="213">
        <f t="shared" si="126"/>
        <v>1</v>
      </c>
      <c r="R1971" s="213">
        <f t="shared" si="127"/>
        <v>1</v>
      </c>
    </row>
    <row r="1972" spans="17:18" ht="12.75">
      <c r="Q1972" s="213">
        <f t="shared" si="126"/>
        <v>1</v>
      </c>
      <c r="R1972" s="213">
        <f t="shared" si="127"/>
        <v>1</v>
      </c>
    </row>
    <row r="1973" spans="17:18" ht="12.75">
      <c r="Q1973" s="213">
        <f t="shared" si="126"/>
        <v>1</v>
      </c>
      <c r="R1973" s="213">
        <f t="shared" si="127"/>
        <v>1</v>
      </c>
    </row>
    <row r="1974" spans="17:18" ht="12.75">
      <c r="Q1974" s="213">
        <f t="shared" si="126"/>
        <v>1</v>
      </c>
      <c r="R1974" s="213">
        <f t="shared" si="127"/>
        <v>1</v>
      </c>
    </row>
    <row r="1975" spans="17:18" ht="12.75">
      <c r="Q1975" s="213">
        <f t="shared" si="126"/>
        <v>1</v>
      </c>
      <c r="R1975" s="213">
        <f t="shared" si="127"/>
        <v>1</v>
      </c>
    </row>
    <row r="1976" spans="17:18" ht="12.75">
      <c r="Q1976" s="213">
        <f t="shared" si="126"/>
        <v>1</v>
      </c>
      <c r="R1976" s="213">
        <f t="shared" si="127"/>
        <v>1</v>
      </c>
    </row>
    <row r="1977" spans="17:18" ht="12.75">
      <c r="Q1977" s="213">
        <f t="shared" si="126"/>
        <v>1</v>
      </c>
      <c r="R1977" s="213">
        <f t="shared" si="127"/>
        <v>1</v>
      </c>
    </row>
    <row r="1978" spans="17:18" ht="12.75">
      <c r="Q1978" s="213">
        <f t="shared" si="126"/>
        <v>1</v>
      </c>
      <c r="R1978" s="213">
        <f t="shared" si="127"/>
        <v>1</v>
      </c>
    </row>
    <row r="1979" spans="17:18" ht="12.75">
      <c r="Q1979" s="213">
        <f t="shared" si="126"/>
        <v>1</v>
      </c>
      <c r="R1979" s="213">
        <f t="shared" si="127"/>
        <v>1</v>
      </c>
    </row>
    <row r="1980" spans="17:18" ht="12.75">
      <c r="Q1980" s="213">
        <f t="shared" si="126"/>
        <v>1</v>
      </c>
      <c r="R1980" s="213">
        <f t="shared" si="127"/>
        <v>1</v>
      </c>
    </row>
    <row r="1981" spans="17:18" ht="12.75">
      <c r="Q1981" s="213">
        <f t="shared" si="126"/>
        <v>1</v>
      </c>
      <c r="R1981" s="213">
        <f t="shared" si="127"/>
        <v>1</v>
      </c>
    </row>
    <row r="1982" spans="17:18" ht="12.75">
      <c r="Q1982" s="213">
        <f t="shared" si="126"/>
        <v>1</v>
      </c>
      <c r="R1982" s="213">
        <f t="shared" si="127"/>
        <v>1</v>
      </c>
    </row>
    <row r="1983" spans="17:18" ht="12.75">
      <c r="Q1983" s="213">
        <f t="shared" si="126"/>
        <v>1</v>
      </c>
      <c r="R1983" s="213">
        <f t="shared" si="127"/>
        <v>1</v>
      </c>
    </row>
    <row r="1984" spans="17:18" ht="12.75">
      <c r="Q1984" s="213">
        <f t="shared" si="126"/>
        <v>1</v>
      </c>
      <c r="R1984" s="213">
        <f t="shared" si="127"/>
        <v>1</v>
      </c>
    </row>
    <row r="1985" spans="17:18" ht="12.75">
      <c r="Q1985" s="213">
        <f t="shared" si="126"/>
        <v>1</v>
      </c>
      <c r="R1985" s="213">
        <f t="shared" si="127"/>
        <v>1</v>
      </c>
    </row>
    <row r="1986" spans="17:18" ht="12.75">
      <c r="Q1986" s="213">
        <f t="shared" si="126"/>
        <v>1</v>
      </c>
      <c r="R1986" s="213">
        <f t="shared" si="127"/>
        <v>1</v>
      </c>
    </row>
    <row r="1987" spans="17:18" ht="12.75">
      <c r="Q1987" s="213">
        <f t="shared" si="126"/>
        <v>1</v>
      </c>
      <c r="R1987" s="213">
        <f t="shared" si="127"/>
        <v>1</v>
      </c>
    </row>
    <row r="1988" spans="17:18" ht="12.75">
      <c r="Q1988" s="213">
        <f t="shared" si="126"/>
        <v>1</v>
      </c>
      <c r="R1988" s="213">
        <f t="shared" si="127"/>
        <v>1</v>
      </c>
    </row>
    <row r="1989" spans="17:18" ht="12.75">
      <c r="Q1989" s="213">
        <f t="shared" si="126"/>
        <v>1</v>
      </c>
      <c r="R1989" s="213">
        <f t="shared" si="127"/>
        <v>1</v>
      </c>
    </row>
    <row r="1990" spans="17:18" ht="12.75">
      <c r="Q1990" s="213">
        <f t="shared" si="126"/>
        <v>1</v>
      </c>
      <c r="R1990" s="213">
        <f t="shared" si="127"/>
        <v>1</v>
      </c>
    </row>
    <row r="1991" spans="17:18" ht="12.75">
      <c r="Q1991" s="213">
        <f t="shared" si="126"/>
        <v>1</v>
      </c>
      <c r="R1991" s="213">
        <f t="shared" si="127"/>
        <v>1</v>
      </c>
    </row>
    <row r="1992" spans="17:18" ht="12.75">
      <c r="Q1992" s="213">
        <f t="shared" si="126"/>
        <v>1</v>
      </c>
      <c r="R1992" s="213">
        <f t="shared" si="127"/>
        <v>1</v>
      </c>
    </row>
    <row r="1993" spans="17:18" ht="12.75">
      <c r="Q1993" s="213">
        <f t="shared" si="126"/>
        <v>1</v>
      </c>
      <c r="R1993" s="213">
        <f t="shared" si="127"/>
        <v>1</v>
      </c>
    </row>
    <row r="1994" spans="17:18" ht="12.75">
      <c r="Q1994" s="213">
        <f t="shared" si="126"/>
        <v>1</v>
      </c>
      <c r="R1994" s="213">
        <f t="shared" si="127"/>
        <v>1</v>
      </c>
    </row>
    <row r="1995" spans="17:18" ht="12.75">
      <c r="Q1995" s="213">
        <f t="shared" si="126"/>
        <v>1</v>
      </c>
      <c r="R1995" s="213">
        <f t="shared" si="127"/>
        <v>1</v>
      </c>
    </row>
    <row r="1996" spans="17:18" ht="12.75">
      <c r="Q1996" s="213">
        <f t="shared" si="126"/>
        <v>1</v>
      </c>
      <c r="R1996" s="213">
        <f t="shared" si="127"/>
        <v>1</v>
      </c>
    </row>
    <row r="1997" spans="17:18" ht="12.75">
      <c r="Q1997" s="213">
        <f t="shared" si="126"/>
        <v>1</v>
      </c>
      <c r="R1997" s="213">
        <f t="shared" si="127"/>
        <v>1</v>
      </c>
    </row>
    <row r="1998" spans="17:18" ht="12.75">
      <c r="Q1998" s="213">
        <f t="shared" si="126"/>
        <v>1</v>
      </c>
      <c r="R1998" s="213">
        <f t="shared" si="127"/>
        <v>1</v>
      </c>
    </row>
    <row r="1999" spans="17:18" ht="12.75">
      <c r="Q1999" s="213">
        <f t="shared" si="126"/>
        <v>1</v>
      </c>
      <c r="R1999" s="213">
        <f t="shared" si="127"/>
        <v>1</v>
      </c>
    </row>
    <row r="2000" spans="17:18" ht="12.75">
      <c r="Q2000" s="213">
        <f t="shared" si="126"/>
        <v>1</v>
      </c>
      <c r="R2000" s="213">
        <f t="shared" si="127"/>
        <v>1</v>
      </c>
    </row>
    <row r="2001" spans="17:18" ht="12.75">
      <c r="Q2001" s="213">
        <f t="shared" si="126"/>
        <v>1</v>
      </c>
      <c r="R2001" s="213">
        <f t="shared" si="127"/>
        <v>1</v>
      </c>
    </row>
    <row r="2002" spans="17:18" ht="12.75">
      <c r="Q2002" s="213">
        <f t="shared" si="126"/>
        <v>1</v>
      </c>
      <c r="R2002" s="213">
        <f t="shared" si="127"/>
        <v>1</v>
      </c>
    </row>
    <row r="2003" spans="17:18" ht="12.75">
      <c r="Q2003" s="213">
        <f t="shared" si="126"/>
        <v>1</v>
      </c>
      <c r="R2003" s="213">
        <f t="shared" si="127"/>
        <v>1</v>
      </c>
    </row>
    <row r="2004" spans="17:18" ht="12.75">
      <c r="Q2004" s="213">
        <f aca="true" t="shared" si="128" ref="Q2004:Q2067">IF(D2004="H",0.5,IF(D2004="L",3,1))</f>
        <v>1</v>
      </c>
      <c r="R2004" s="213">
        <f aca="true" t="shared" si="129" ref="R2004:R2067">IF(D2004="H",3,IF(D2004="L",0.5,1))</f>
        <v>1</v>
      </c>
    </row>
    <row r="2005" spans="17:18" ht="12.75">
      <c r="Q2005" s="213">
        <f t="shared" si="128"/>
        <v>1</v>
      </c>
      <c r="R2005" s="213">
        <f t="shared" si="129"/>
        <v>1</v>
      </c>
    </row>
    <row r="2006" spans="17:18" ht="12.75">
      <c r="Q2006" s="213">
        <f t="shared" si="128"/>
        <v>1</v>
      </c>
      <c r="R2006" s="213">
        <f t="shared" si="129"/>
        <v>1</v>
      </c>
    </row>
    <row r="2007" spans="17:18" ht="12.75">
      <c r="Q2007" s="213">
        <f t="shared" si="128"/>
        <v>1</v>
      </c>
      <c r="R2007" s="213">
        <f t="shared" si="129"/>
        <v>1</v>
      </c>
    </row>
    <row r="2008" spans="17:18" ht="12.75">
      <c r="Q2008" s="213">
        <f t="shared" si="128"/>
        <v>1</v>
      </c>
      <c r="R2008" s="213">
        <f t="shared" si="129"/>
        <v>1</v>
      </c>
    </row>
    <row r="2009" spans="17:18" ht="12.75">
      <c r="Q2009" s="213">
        <f t="shared" si="128"/>
        <v>1</v>
      </c>
      <c r="R2009" s="213">
        <f t="shared" si="129"/>
        <v>1</v>
      </c>
    </row>
    <row r="2010" spans="17:18" ht="12.75">
      <c r="Q2010" s="213">
        <f t="shared" si="128"/>
        <v>1</v>
      </c>
      <c r="R2010" s="213">
        <f t="shared" si="129"/>
        <v>1</v>
      </c>
    </row>
    <row r="2011" spans="17:18" ht="12.75">
      <c r="Q2011" s="213">
        <f t="shared" si="128"/>
        <v>1</v>
      </c>
      <c r="R2011" s="213">
        <f t="shared" si="129"/>
        <v>1</v>
      </c>
    </row>
    <row r="2012" spans="17:18" ht="12.75">
      <c r="Q2012" s="213">
        <f t="shared" si="128"/>
        <v>1</v>
      </c>
      <c r="R2012" s="213">
        <f t="shared" si="129"/>
        <v>1</v>
      </c>
    </row>
    <row r="2013" spans="17:18" ht="12.75">
      <c r="Q2013" s="213">
        <f t="shared" si="128"/>
        <v>1</v>
      </c>
      <c r="R2013" s="213">
        <f t="shared" si="129"/>
        <v>1</v>
      </c>
    </row>
    <row r="2014" spans="17:18" ht="12.75">
      <c r="Q2014" s="213">
        <f t="shared" si="128"/>
        <v>1</v>
      </c>
      <c r="R2014" s="213">
        <f t="shared" si="129"/>
        <v>1</v>
      </c>
    </row>
    <row r="2015" spans="17:18" ht="12.75">
      <c r="Q2015" s="213">
        <f t="shared" si="128"/>
        <v>1</v>
      </c>
      <c r="R2015" s="213">
        <f t="shared" si="129"/>
        <v>1</v>
      </c>
    </row>
    <row r="2016" spans="17:18" ht="12.75">
      <c r="Q2016" s="213">
        <f t="shared" si="128"/>
        <v>1</v>
      </c>
      <c r="R2016" s="213">
        <f t="shared" si="129"/>
        <v>1</v>
      </c>
    </row>
    <row r="2017" spans="17:18" ht="12.75">
      <c r="Q2017" s="213">
        <f t="shared" si="128"/>
        <v>1</v>
      </c>
      <c r="R2017" s="213">
        <f t="shared" si="129"/>
        <v>1</v>
      </c>
    </row>
    <row r="2018" spans="17:18" ht="12.75">
      <c r="Q2018" s="213">
        <f t="shared" si="128"/>
        <v>1</v>
      </c>
      <c r="R2018" s="213">
        <f t="shared" si="129"/>
        <v>1</v>
      </c>
    </row>
    <row r="2019" spans="17:18" ht="12.75">
      <c r="Q2019" s="213">
        <f t="shared" si="128"/>
        <v>1</v>
      </c>
      <c r="R2019" s="213">
        <f t="shared" si="129"/>
        <v>1</v>
      </c>
    </row>
    <row r="2020" spans="17:18" ht="12.75">
      <c r="Q2020" s="213">
        <f t="shared" si="128"/>
        <v>1</v>
      </c>
      <c r="R2020" s="213">
        <f t="shared" si="129"/>
        <v>1</v>
      </c>
    </row>
    <row r="2021" spans="17:18" ht="12.75">
      <c r="Q2021" s="213">
        <f t="shared" si="128"/>
        <v>1</v>
      </c>
      <c r="R2021" s="213">
        <f t="shared" si="129"/>
        <v>1</v>
      </c>
    </row>
    <row r="2022" spans="17:18" ht="12.75">
      <c r="Q2022" s="213">
        <f t="shared" si="128"/>
        <v>1</v>
      </c>
      <c r="R2022" s="213">
        <f t="shared" si="129"/>
        <v>1</v>
      </c>
    </row>
    <row r="2023" spans="17:18" ht="12.75">
      <c r="Q2023" s="213">
        <f t="shared" si="128"/>
        <v>1</v>
      </c>
      <c r="R2023" s="213">
        <f t="shared" si="129"/>
        <v>1</v>
      </c>
    </row>
    <row r="2024" spans="17:18" ht="12.75">
      <c r="Q2024" s="213">
        <f t="shared" si="128"/>
        <v>1</v>
      </c>
      <c r="R2024" s="213">
        <f t="shared" si="129"/>
        <v>1</v>
      </c>
    </row>
    <row r="2025" spans="17:18" ht="12.75">
      <c r="Q2025" s="213">
        <f t="shared" si="128"/>
        <v>1</v>
      </c>
      <c r="R2025" s="213">
        <f t="shared" si="129"/>
        <v>1</v>
      </c>
    </row>
    <row r="2026" spans="17:18" ht="12.75">
      <c r="Q2026" s="213">
        <f t="shared" si="128"/>
        <v>1</v>
      </c>
      <c r="R2026" s="213">
        <f t="shared" si="129"/>
        <v>1</v>
      </c>
    </row>
    <row r="2027" spans="17:18" ht="12.75">
      <c r="Q2027" s="213">
        <f t="shared" si="128"/>
        <v>1</v>
      </c>
      <c r="R2027" s="213">
        <f t="shared" si="129"/>
        <v>1</v>
      </c>
    </row>
    <row r="2028" spans="17:18" ht="12.75">
      <c r="Q2028" s="213">
        <f t="shared" si="128"/>
        <v>1</v>
      </c>
      <c r="R2028" s="213">
        <f t="shared" si="129"/>
        <v>1</v>
      </c>
    </row>
    <row r="2029" spans="17:18" ht="12.75">
      <c r="Q2029" s="213">
        <f t="shared" si="128"/>
        <v>1</v>
      </c>
      <c r="R2029" s="213">
        <f t="shared" si="129"/>
        <v>1</v>
      </c>
    </row>
    <row r="2030" spans="17:18" ht="12.75">
      <c r="Q2030" s="213">
        <f t="shared" si="128"/>
        <v>1</v>
      </c>
      <c r="R2030" s="213">
        <f t="shared" si="129"/>
        <v>1</v>
      </c>
    </row>
    <row r="2031" spans="17:18" ht="12.75">
      <c r="Q2031" s="213">
        <f t="shared" si="128"/>
        <v>1</v>
      </c>
      <c r="R2031" s="213">
        <f t="shared" si="129"/>
        <v>1</v>
      </c>
    </row>
    <row r="2032" spans="17:18" ht="12.75">
      <c r="Q2032" s="213">
        <f t="shared" si="128"/>
        <v>1</v>
      </c>
      <c r="R2032" s="213">
        <f t="shared" si="129"/>
        <v>1</v>
      </c>
    </row>
    <row r="2033" spans="17:18" ht="12.75">
      <c r="Q2033" s="213">
        <f t="shared" si="128"/>
        <v>1</v>
      </c>
      <c r="R2033" s="213">
        <f t="shared" si="129"/>
        <v>1</v>
      </c>
    </row>
    <row r="2034" spans="17:18" ht="12.75">
      <c r="Q2034" s="213">
        <f t="shared" si="128"/>
        <v>1</v>
      </c>
      <c r="R2034" s="213">
        <f t="shared" si="129"/>
        <v>1</v>
      </c>
    </row>
    <row r="2035" spans="17:18" ht="12.75">
      <c r="Q2035" s="213">
        <f t="shared" si="128"/>
        <v>1</v>
      </c>
      <c r="R2035" s="213">
        <f t="shared" si="129"/>
        <v>1</v>
      </c>
    </row>
    <row r="2036" spans="17:18" ht="12.75">
      <c r="Q2036" s="213">
        <f t="shared" si="128"/>
        <v>1</v>
      </c>
      <c r="R2036" s="213">
        <f t="shared" si="129"/>
        <v>1</v>
      </c>
    </row>
    <row r="2037" spans="17:18" ht="12.75">
      <c r="Q2037" s="213">
        <f t="shared" si="128"/>
        <v>1</v>
      </c>
      <c r="R2037" s="213">
        <f t="shared" si="129"/>
        <v>1</v>
      </c>
    </row>
    <row r="2038" spans="17:18" ht="12.75">
      <c r="Q2038" s="213">
        <f t="shared" si="128"/>
        <v>1</v>
      </c>
      <c r="R2038" s="213">
        <f t="shared" si="129"/>
        <v>1</v>
      </c>
    </row>
    <row r="2039" spans="17:18" ht="12.75">
      <c r="Q2039" s="213">
        <f t="shared" si="128"/>
        <v>1</v>
      </c>
      <c r="R2039" s="213">
        <f t="shared" si="129"/>
        <v>1</v>
      </c>
    </row>
    <row r="2040" spans="17:18" ht="12.75">
      <c r="Q2040" s="213">
        <f t="shared" si="128"/>
        <v>1</v>
      </c>
      <c r="R2040" s="213">
        <f t="shared" si="129"/>
        <v>1</v>
      </c>
    </row>
    <row r="2041" spans="17:18" ht="12.75">
      <c r="Q2041" s="213">
        <f t="shared" si="128"/>
        <v>1</v>
      </c>
      <c r="R2041" s="213">
        <f t="shared" si="129"/>
        <v>1</v>
      </c>
    </row>
    <row r="2042" spans="17:18" ht="12.75">
      <c r="Q2042" s="213">
        <f t="shared" si="128"/>
        <v>1</v>
      </c>
      <c r="R2042" s="213">
        <f t="shared" si="129"/>
        <v>1</v>
      </c>
    </row>
    <row r="2043" spans="17:18" ht="12.75">
      <c r="Q2043" s="213">
        <f t="shared" si="128"/>
        <v>1</v>
      </c>
      <c r="R2043" s="213">
        <f t="shared" si="129"/>
        <v>1</v>
      </c>
    </row>
    <row r="2044" spans="17:18" ht="12.75">
      <c r="Q2044" s="213">
        <f t="shared" si="128"/>
        <v>1</v>
      </c>
      <c r="R2044" s="213">
        <f t="shared" si="129"/>
        <v>1</v>
      </c>
    </row>
    <row r="2045" spans="17:18" ht="12.75">
      <c r="Q2045" s="213">
        <f t="shared" si="128"/>
        <v>1</v>
      </c>
      <c r="R2045" s="213">
        <f t="shared" si="129"/>
        <v>1</v>
      </c>
    </row>
    <row r="2046" spans="17:18" ht="12.75">
      <c r="Q2046" s="213">
        <f t="shared" si="128"/>
        <v>1</v>
      </c>
      <c r="R2046" s="213">
        <f t="shared" si="129"/>
        <v>1</v>
      </c>
    </row>
    <row r="2047" spans="17:18" ht="12.75">
      <c r="Q2047" s="213">
        <f t="shared" si="128"/>
        <v>1</v>
      </c>
      <c r="R2047" s="213">
        <f t="shared" si="129"/>
        <v>1</v>
      </c>
    </row>
    <row r="2048" spans="17:18" ht="12.75">
      <c r="Q2048" s="213">
        <f t="shared" si="128"/>
        <v>1</v>
      </c>
      <c r="R2048" s="213">
        <f t="shared" si="129"/>
        <v>1</v>
      </c>
    </row>
    <row r="2049" spans="17:18" ht="12.75">
      <c r="Q2049" s="213">
        <f t="shared" si="128"/>
        <v>1</v>
      </c>
      <c r="R2049" s="213">
        <f t="shared" si="129"/>
        <v>1</v>
      </c>
    </row>
    <row r="2050" spans="17:18" ht="12.75">
      <c r="Q2050" s="213">
        <f t="shared" si="128"/>
        <v>1</v>
      </c>
      <c r="R2050" s="213">
        <f t="shared" si="129"/>
        <v>1</v>
      </c>
    </row>
    <row r="2051" spans="17:18" ht="12.75">
      <c r="Q2051" s="213">
        <f t="shared" si="128"/>
        <v>1</v>
      </c>
      <c r="R2051" s="213">
        <f t="shared" si="129"/>
        <v>1</v>
      </c>
    </row>
    <row r="2052" spans="17:18" ht="12.75">
      <c r="Q2052" s="213">
        <f t="shared" si="128"/>
        <v>1</v>
      </c>
      <c r="R2052" s="213">
        <f t="shared" si="129"/>
        <v>1</v>
      </c>
    </row>
    <row r="2053" spans="17:18" ht="12.75">
      <c r="Q2053" s="213">
        <f t="shared" si="128"/>
        <v>1</v>
      </c>
      <c r="R2053" s="213">
        <f t="shared" si="129"/>
        <v>1</v>
      </c>
    </row>
    <row r="2054" spans="17:18" ht="12.75">
      <c r="Q2054" s="213">
        <f t="shared" si="128"/>
        <v>1</v>
      </c>
      <c r="R2054" s="213">
        <f t="shared" si="129"/>
        <v>1</v>
      </c>
    </row>
    <row r="2055" spans="17:18" ht="12.75">
      <c r="Q2055" s="213">
        <f t="shared" si="128"/>
        <v>1</v>
      </c>
      <c r="R2055" s="213">
        <f t="shared" si="129"/>
        <v>1</v>
      </c>
    </row>
    <row r="2056" spans="17:18" ht="12.75">
      <c r="Q2056" s="213">
        <f t="shared" si="128"/>
        <v>1</v>
      </c>
      <c r="R2056" s="213">
        <f t="shared" si="129"/>
        <v>1</v>
      </c>
    </row>
    <row r="2057" spans="17:18" ht="12.75">
      <c r="Q2057" s="213">
        <f t="shared" si="128"/>
        <v>1</v>
      </c>
      <c r="R2057" s="213">
        <f t="shared" si="129"/>
        <v>1</v>
      </c>
    </row>
    <row r="2058" spans="17:18" ht="12.75">
      <c r="Q2058" s="213">
        <f t="shared" si="128"/>
        <v>1</v>
      </c>
      <c r="R2058" s="213">
        <f t="shared" si="129"/>
        <v>1</v>
      </c>
    </row>
    <row r="2059" spans="17:18" ht="12.75">
      <c r="Q2059" s="213">
        <f t="shared" si="128"/>
        <v>1</v>
      </c>
      <c r="R2059" s="213">
        <f t="shared" si="129"/>
        <v>1</v>
      </c>
    </row>
    <row r="2060" spans="17:18" ht="12.75">
      <c r="Q2060" s="213">
        <f t="shared" si="128"/>
        <v>1</v>
      </c>
      <c r="R2060" s="213">
        <f t="shared" si="129"/>
        <v>1</v>
      </c>
    </row>
    <row r="2061" spans="17:18" ht="12.75">
      <c r="Q2061" s="213">
        <f t="shared" si="128"/>
        <v>1</v>
      </c>
      <c r="R2061" s="213">
        <f t="shared" si="129"/>
        <v>1</v>
      </c>
    </row>
    <row r="2062" spans="17:18" ht="12.75">
      <c r="Q2062" s="213">
        <f t="shared" si="128"/>
        <v>1</v>
      </c>
      <c r="R2062" s="213">
        <f t="shared" si="129"/>
        <v>1</v>
      </c>
    </row>
    <row r="2063" spans="17:18" ht="12.75">
      <c r="Q2063" s="213">
        <f t="shared" si="128"/>
        <v>1</v>
      </c>
      <c r="R2063" s="213">
        <f t="shared" si="129"/>
        <v>1</v>
      </c>
    </row>
    <row r="2064" spans="17:18" ht="12.75">
      <c r="Q2064" s="213">
        <f t="shared" si="128"/>
        <v>1</v>
      </c>
      <c r="R2064" s="213">
        <f t="shared" si="129"/>
        <v>1</v>
      </c>
    </row>
    <row r="2065" spans="17:18" ht="12.75">
      <c r="Q2065" s="213">
        <f t="shared" si="128"/>
        <v>1</v>
      </c>
      <c r="R2065" s="213">
        <f t="shared" si="129"/>
        <v>1</v>
      </c>
    </row>
    <row r="2066" spans="17:18" ht="12.75">
      <c r="Q2066" s="213">
        <f t="shared" si="128"/>
        <v>1</v>
      </c>
      <c r="R2066" s="213">
        <f t="shared" si="129"/>
        <v>1</v>
      </c>
    </row>
    <row r="2067" spans="17:18" ht="12.75">
      <c r="Q2067" s="213">
        <f t="shared" si="128"/>
        <v>1</v>
      </c>
      <c r="R2067" s="213">
        <f t="shared" si="129"/>
        <v>1</v>
      </c>
    </row>
    <row r="2068" spans="17:18" ht="12.75">
      <c r="Q2068" s="213">
        <f aca="true" t="shared" si="130" ref="Q2068:Q2131">IF(D2068="H",0.5,IF(D2068="L",3,1))</f>
        <v>1</v>
      </c>
      <c r="R2068" s="213">
        <f aca="true" t="shared" si="131" ref="R2068:R2131">IF(D2068="H",3,IF(D2068="L",0.5,1))</f>
        <v>1</v>
      </c>
    </row>
    <row r="2069" spans="17:18" ht="12.75">
      <c r="Q2069" s="213">
        <f t="shared" si="130"/>
        <v>1</v>
      </c>
      <c r="R2069" s="213">
        <f t="shared" si="131"/>
        <v>1</v>
      </c>
    </row>
    <row r="2070" spans="17:18" ht="12.75">
      <c r="Q2070" s="213">
        <f t="shared" si="130"/>
        <v>1</v>
      </c>
      <c r="R2070" s="213">
        <f t="shared" si="131"/>
        <v>1</v>
      </c>
    </row>
    <row r="2071" spans="17:18" ht="12.75">
      <c r="Q2071" s="213">
        <f t="shared" si="130"/>
        <v>1</v>
      </c>
      <c r="R2071" s="213">
        <f t="shared" si="131"/>
        <v>1</v>
      </c>
    </row>
    <row r="2072" spans="17:18" ht="12.75">
      <c r="Q2072" s="213">
        <f t="shared" si="130"/>
        <v>1</v>
      </c>
      <c r="R2072" s="213">
        <f t="shared" si="131"/>
        <v>1</v>
      </c>
    </row>
    <row r="2073" spans="17:18" ht="12.75">
      <c r="Q2073" s="213">
        <f t="shared" si="130"/>
        <v>1</v>
      </c>
      <c r="R2073" s="213">
        <f t="shared" si="131"/>
        <v>1</v>
      </c>
    </row>
    <row r="2074" spans="17:18" ht="12.75">
      <c r="Q2074" s="213">
        <f t="shared" si="130"/>
        <v>1</v>
      </c>
      <c r="R2074" s="213">
        <f t="shared" si="131"/>
        <v>1</v>
      </c>
    </row>
    <row r="2075" spans="17:18" ht="12.75">
      <c r="Q2075" s="213">
        <f t="shared" si="130"/>
        <v>1</v>
      </c>
      <c r="R2075" s="213">
        <f t="shared" si="131"/>
        <v>1</v>
      </c>
    </row>
    <row r="2076" spans="17:18" ht="12.75">
      <c r="Q2076" s="213">
        <f t="shared" si="130"/>
        <v>1</v>
      </c>
      <c r="R2076" s="213">
        <f t="shared" si="131"/>
        <v>1</v>
      </c>
    </row>
    <row r="2077" spans="17:18" ht="12.75">
      <c r="Q2077" s="213">
        <f t="shared" si="130"/>
        <v>1</v>
      </c>
      <c r="R2077" s="213">
        <f t="shared" si="131"/>
        <v>1</v>
      </c>
    </row>
    <row r="2078" spans="17:18" ht="12.75">
      <c r="Q2078" s="213">
        <f t="shared" si="130"/>
        <v>1</v>
      </c>
      <c r="R2078" s="213">
        <f t="shared" si="131"/>
        <v>1</v>
      </c>
    </row>
    <row r="2079" spans="17:18" ht="12.75">
      <c r="Q2079" s="213">
        <f t="shared" si="130"/>
        <v>1</v>
      </c>
      <c r="R2079" s="213">
        <f t="shared" si="131"/>
        <v>1</v>
      </c>
    </row>
    <row r="2080" spans="17:18" ht="12.75">
      <c r="Q2080" s="213">
        <f t="shared" si="130"/>
        <v>1</v>
      </c>
      <c r="R2080" s="213">
        <f t="shared" si="131"/>
        <v>1</v>
      </c>
    </row>
    <row r="2081" spans="17:18" ht="12.75">
      <c r="Q2081" s="213">
        <f t="shared" si="130"/>
        <v>1</v>
      </c>
      <c r="R2081" s="213">
        <f t="shared" si="131"/>
        <v>1</v>
      </c>
    </row>
    <row r="2082" spans="17:18" ht="12.75">
      <c r="Q2082" s="213">
        <f t="shared" si="130"/>
        <v>1</v>
      </c>
      <c r="R2082" s="213">
        <f t="shared" si="131"/>
        <v>1</v>
      </c>
    </row>
    <row r="2083" spans="17:18" ht="12.75">
      <c r="Q2083" s="213">
        <f t="shared" si="130"/>
        <v>1</v>
      </c>
      <c r="R2083" s="213">
        <f t="shared" si="131"/>
        <v>1</v>
      </c>
    </row>
    <row r="2084" spans="17:18" ht="12.75">
      <c r="Q2084" s="213">
        <f t="shared" si="130"/>
        <v>1</v>
      </c>
      <c r="R2084" s="213">
        <f t="shared" si="131"/>
        <v>1</v>
      </c>
    </row>
    <row r="2085" spans="17:18" ht="12.75">
      <c r="Q2085" s="213">
        <f t="shared" si="130"/>
        <v>1</v>
      </c>
      <c r="R2085" s="213">
        <f t="shared" si="131"/>
        <v>1</v>
      </c>
    </row>
    <row r="2086" spans="17:18" ht="12.75">
      <c r="Q2086" s="213">
        <f t="shared" si="130"/>
        <v>1</v>
      </c>
      <c r="R2086" s="213">
        <f t="shared" si="131"/>
        <v>1</v>
      </c>
    </row>
    <row r="2087" spans="17:18" ht="12.75">
      <c r="Q2087" s="213">
        <f t="shared" si="130"/>
        <v>1</v>
      </c>
      <c r="R2087" s="213">
        <f t="shared" si="131"/>
        <v>1</v>
      </c>
    </row>
    <row r="2088" spans="17:18" ht="12.75">
      <c r="Q2088" s="213">
        <f t="shared" si="130"/>
        <v>1</v>
      </c>
      <c r="R2088" s="213">
        <f t="shared" si="131"/>
        <v>1</v>
      </c>
    </row>
    <row r="2089" spans="17:18" ht="12.75">
      <c r="Q2089" s="213">
        <f t="shared" si="130"/>
        <v>1</v>
      </c>
      <c r="R2089" s="213">
        <f t="shared" si="131"/>
        <v>1</v>
      </c>
    </row>
    <row r="2090" spans="17:18" ht="12.75">
      <c r="Q2090" s="213">
        <f t="shared" si="130"/>
        <v>1</v>
      </c>
      <c r="R2090" s="213">
        <f t="shared" si="131"/>
        <v>1</v>
      </c>
    </row>
    <row r="2091" spans="17:18" ht="12.75">
      <c r="Q2091" s="213">
        <f t="shared" si="130"/>
        <v>1</v>
      </c>
      <c r="R2091" s="213">
        <f t="shared" si="131"/>
        <v>1</v>
      </c>
    </row>
    <row r="2092" spans="17:18" ht="12.75">
      <c r="Q2092" s="213">
        <f t="shared" si="130"/>
        <v>1</v>
      </c>
      <c r="R2092" s="213">
        <f t="shared" si="131"/>
        <v>1</v>
      </c>
    </row>
    <row r="2093" spans="17:18" ht="12.75">
      <c r="Q2093" s="213">
        <f t="shared" si="130"/>
        <v>1</v>
      </c>
      <c r="R2093" s="213">
        <f t="shared" si="131"/>
        <v>1</v>
      </c>
    </row>
    <row r="2094" spans="17:18" ht="12.75">
      <c r="Q2094" s="213">
        <f t="shared" si="130"/>
        <v>1</v>
      </c>
      <c r="R2094" s="213">
        <f t="shared" si="131"/>
        <v>1</v>
      </c>
    </row>
    <row r="2095" spans="17:18" ht="12.75">
      <c r="Q2095" s="213">
        <f t="shared" si="130"/>
        <v>1</v>
      </c>
      <c r="R2095" s="213">
        <f t="shared" si="131"/>
        <v>1</v>
      </c>
    </row>
    <row r="2096" spans="17:18" ht="12.75">
      <c r="Q2096" s="213">
        <f t="shared" si="130"/>
        <v>1</v>
      </c>
      <c r="R2096" s="213">
        <f t="shared" si="131"/>
        <v>1</v>
      </c>
    </row>
    <row r="2097" spans="17:18" ht="12.75">
      <c r="Q2097" s="213">
        <f t="shared" si="130"/>
        <v>1</v>
      </c>
      <c r="R2097" s="213">
        <f t="shared" si="131"/>
        <v>1</v>
      </c>
    </row>
    <row r="2098" spans="17:18" ht="12.75">
      <c r="Q2098" s="213">
        <f t="shared" si="130"/>
        <v>1</v>
      </c>
      <c r="R2098" s="213">
        <f t="shared" si="131"/>
        <v>1</v>
      </c>
    </row>
    <row r="2099" spans="17:18" ht="12.75">
      <c r="Q2099" s="213">
        <f t="shared" si="130"/>
        <v>1</v>
      </c>
      <c r="R2099" s="213">
        <f t="shared" si="131"/>
        <v>1</v>
      </c>
    </row>
    <row r="2100" spans="17:18" ht="12.75">
      <c r="Q2100" s="213">
        <f t="shared" si="130"/>
        <v>1</v>
      </c>
      <c r="R2100" s="213">
        <f t="shared" si="131"/>
        <v>1</v>
      </c>
    </row>
    <row r="2101" spans="17:18" ht="12.75">
      <c r="Q2101" s="213">
        <f t="shared" si="130"/>
        <v>1</v>
      </c>
      <c r="R2101" s="213">
        <f t="shared" si="131"/>
        <v>1</v>
      </c>
    </row>
    <row r="2102" spans="17:18" ht="12.75">
      <c r="Q2102" s="213">
        <f t="shared" si="130"/>
        <v>1</v>
      </c>
      <c r="R2102" s="213">
        <f t="shared" si="131"/>
        <v>1</v>
      </c>
    </row>
    <row r="2103" spans="17:18" ht="12.75">
      <c r="Q2103" s="213">
        <f t="shared" si="130"/>
        <v>1</v>
      </c>
      <c r="R2103" s="213">
        <f t="shared" si="131"/>
        <v>1</v>
      </c>
    </row>
    <row r="2104" spans="17:18" ht="12.75">
      <c r="Q2104" s="213">
        <f t="shared" si="130"/>
        <v>1</v>
      </c>
      <c r="R2104" s="213">
        <f t="shared" si="131"/>
        <v>1</v>
      </c>
    </row>
    <row r="2105" spans="17:18" ht="12.75">
      <c r="Q2105" s="213">
        <f t="shared" si="130"/>
        <v>1</v>
      </c>
      <c r="R2105" s="213">
        <f t="shared" si="131"/>
        <v>1</v>
      </c>
    </row>
    <row r="2106" spans="17:18" ht="12.75">
      <c r="Q2106" s="213">
        <f t="shared" si="130"/>
        <v>1</v>
      </c>
      <c r="R2106" s="213">
        <f t="shared" si="131"/>
        <v>1</v>
      </c>
    </row>
    <row r="2107" spans="17:18" ht="12.75">
      <c r="Q2107" s="213">
        <f t="shared" si="130"/>
        <v>1</v>
      </c>
      <c r="R2107" s="213">
        <f t="shared" si="131"/>
        <v>1</v>
      </c>
    </row>
    <row r="2108" spans="17:18" ht="12.75">
      <c r="Q2108" s="213">
        <f t="shared" si="130"/>
        <v>1</v>
      </c>
      <c r="R2108" s="213">
        <f t="shared" si="131"/>
        <v>1</v>
      </c>
    </row>
    <row r="2109" spans="17:18" ht="12.75">
      <c r="Q2109" s="213">
        <f t="shared" si="130"/>
        <v>1</v>
      </c>
      <c r="R2109" s="213">
        <f t="shared" si="131"/>
        <v>1</v>
      </c>
    </row>
    <row r="2110" spans="17:18" ht="12.75">
      <c r="Q2110" s="213">
        <f t="shared" si="130"/>
        <v>1</v>
      </c>
      <c r="R2110" s="213">
        <f t="shared" si="131"/>
        <v>1</v>
      </c>
    </row>
    <row r="2111" spans="17:18" ht="12.75">
      <c r="Q2111" s="213">
        <f t="shared" si="130"/>
        <v>1</v>
      </c>
      <c r="R2111" s="213">
        <f t="shared" si="131"/>
        <v>1</v>
      </c>
    </row>
    <row r="2112" spans="17:18" ht="12.75">
      <c r="Q2112" s="213">
        <f t="shared" si="130"/>
        <v>1</v>
      </c>
      <c r="R2112" s="213">
        <f t="shared" si="131"/>
        <v>1</v>
      </c>
    </row>
    <row r="2113" spans="17:18" ht="12.75">
      <c r="Q2113" s="213">
        <f t="shared" si="130"/>
        <v>1</v>
      </c>
      <c r="R2113" s="213">
        <f t="shared" si="131"/>
        <v>1</v>
      </c>
    </row>
    <row r="2114" spans="17:18" ht="12.75">
      <c r="Q2114" s="213">
        <f t="shared" si="130"/>
        <v>1</v>
      </c>
      <c r="R2114" s="213">
        <f t="shared" si="131"/>
        <v>1</v>
      </c>
    </row>
    <row r="2115" spans="17:18" ht="12.75">
      <c r="Q2115" s="213">
        <f t="shared" si="130"/>
        <v>1</v>
      </c>
      <c r="R2115" s="213">
        <f t="shared" si="131"/>
        <v>1</v>
      </c>
    </row>
    <row r="2116" spans="17:18" ht="12.75">
      <c r="Q2116" s="213">
        <f t="shared" si="130"/>
        <v>1</v>
      </c>
      <c r="R2116" s="213">
        <f t="shared" si="131"/>
        <v>1</v>
      </c>
    </row>
    <row r="2117" spans="17:18" ht="12.75">
      <c r="Q2117" s="213">
        <f t="shared" si="130"/>
        <v>1</v>
      </c>
      <c r="R2117" s="213">
        <f t="shared" si="131"/>
        <v>1</v>
      </c>
    </row>
    <row r="2118" spans="17:18" ht="12.75">
      <c r="Q2118" s="213">
        <f t="shared" si="130"/>
        <v>1</v>
      </c>
      <c r="R2118" s="213">
        <f t="shared" si="131"/>
        <v>1</v>
      </c>
    </row>
    <row r="2119" spans="17:18" ht="12.75">
      <c r="Q2119" s="213">
        <f t="shared" si="130"/>
        <v>1</v>
      </c>
      <c r="R2119" s="213">
        <f t="shared" si="131"/>
        <v>1</v>
      </c>
    </row>
    <row r="2120" spans="17:18" ht="12.75">
      <c r="Q2120" s="213">
        <f t="shared" si="130"/>
        <v>1</v>
      </c>
      <c r="R2120" s="213">
        <f t="shared" si="131"/>
        <v>1</v>
      </c>
    </row>
    <row r="2121" spans="17:18" ht="12.75">
      <c r="Q2121" s="213">
        <f t="shared" si="130"/>
        <v>1</v>
      </c>
      <c r="R2121" s="213">
        <f t="shared" si="131"/>
        <v>1</v>
      </c>
    </row>
    <row r="2122" spans="17:18" ht="12.75">
      <c r="Q2122" s="213">
        <f t="shared" si="130"/>
        <v>1</v>
      </c>
      <c r="R2122" s="213">
        <f t="shared" si="131"/>
        <v>1</v>
      </c>
    </row>
    <row r="2123" spans="17:18" ht="12.75">
      <c r="Q2123" s="213">
        <f t="shared" si="130"/>
        <v>1</v>
      </c>
      <c r="R2123" s="213">
        <f t="shared" si="131"/>
        <v>1</v>
      </c>
    </row>
    <row r="2124" spans="17:18" ht="12.75">
      <c r="Q2124" s="213">
        <f t="shared" si="130"/>
        <v>1</v>
      </c>
      <c r="R2124" s="213">
        <f t="shared" si="131"/>
        <v>1</v>
      </c>
    </row>
    <row r="2125" spans="17:18" ht="12.75">
      <c r="Q2125" s="213">
        <f t="shared" si="130"/>
        <v>1</v>
      </c>
      <c r="R2125" s="213">
        <f t="shared" si="131"/>
        <v>1</v>
      </c>
    </row>
    <row r="2126" spans="17:18" ht="12.75">
      <c r="Q2126" s="213">
        <f t="shared" si="130"/>
        <v>1</v>
      </c>
      <c r="R2126" s="213">
        <f t="shared" si="131"/>
        <v>1</v>
      </c>
    </row>
    <row r="2127" spans="17:18" ht="12.75">
      <c r="Q2127" s="213">
        <f t="shared" si="130"/>
        <v>1</v>
      </c>
      <c r="R2127" s="213">
        <f t="shared" si="131"/>
        <v>1</v>
      </c>
    </row>
    <row r="2128" spans="17:18" ht="12.75">
      <c r="Q2128" s="213">
        <f t="shared" si="130"/>
        <v>1</v>
      </c>
      <c r="R2128" s="213">
        <f t="shared" si="131"/>
        <v>1</v>
      </c>
    </row>
    <row r="2129" spans="17:18" ht="12.75">
      <c r="Q2129" s="213">
        <f t="shared" si="130"/>
        <v>1</v>
      </c>
      <c r="R2129" s="213">
        <f t="shared" si="131"/>
        <v>1</v>
      </c>
    </row>
    <row r="2130" spans="17:18" ht="12.75">
      <c r="Q2130" s="213">
        <f t="shared" si="130"/>
        <v>1</v>
      </c>
      <c r="R2130" s="213">
        <f t="shared" si="131"/>
        <v>1</v>
      </c>
    </row>
    <row r="2131" spans="17:18" ht="12.75">
      <c r="Q2131" s="213">
        <f t="shared" si="130"/>
        <v>1</v>
      </c>
      <c r="R2131" s="213">
        <f t="shared" si="131"/>
        <v>1</v>
      </c>
    </row>
    <row r="2132" spans="17:18" ht="12.75">
      <c r="Q2132" s="213">
        <f aca="true" t="shared" si="132" ref="Q2132:Q2195">IF(D2132="H",0.5,IF(D2132="L",3,1))</f>
        <v>1</v>
      </c>
      <c r="R2132" s="213">
        <f aca="true" t="shared" si="133" ref="R2132:R2195">IF(D2132="H",3,IF(D2132="L",0.5,1))</f>
        <v>1</v>
      </c>
    </row>
    <row r="2133" spans="17:18" ht="12.75">
      <c r="Q2133" s="213">
        <f t="shared" si="132"/>
        <v>1</v>
      </c>
      <c r="R2133" s="213">
        <f t="shared" si="133"/>
        <v>1</v>
      </c>
    </row>
    <row r="2134" spans="17:18" ht="12.75">
      <c r="Q2134" s="213">
        <f t="shared" si="132"/>
        <v>1</v>
      </c>
      <c r="R2134" s="213">
        <f t="shared" si="133"/>
        <v>1</v>
      </c>
    </row>
    <row r="2135" spans="17:18" ht="12.75">
      <c r="Q2135" s="213">
        <f t="shared" si="132"/>
        <v>1</v>
      </c>
      <c r="R2135" s="213">
        <f t="shared" si="133"/>
        <v>1</v>
      </c>
    </row>
    <row r="2136" spans="17:18" ht="12.75">
      <c r="Q2136" s="213">
        <f t="shared" si="132"/>
        <v>1</v>
      </c>
      <c r="R2136" s="213">
        <f t="shared" si="133"/>
        <v>1</v>
      </c>
    </row>
    <row r="2137" spans="17:18" ht="12.75">
      <c r="Q2137" s="213">
        <f t="shared" si="132"/>
        <v>1</v>
      </c>
      <c r="R2137" s="213">
        <f t="shared" si="133"/>
        <v>1</v>
      </c>
    </row>
    <row r="2138" spans="17:18" ht="12.75">
      <c r="Q2138" s="213">
        <f t="shared" si="132"/>
        <v>1</v>
      </c>
      <c r="R2138" s="213">
        <f t="shared" si="133"/>
        <v>1</v>
      </c>
    </row>
    <row r="2139" spans="17:18" ht="12.75">
      <c r="Q2139" s="213">
        <f t="shared" si="132"/>
        <v>1</v>
      </c>
      <c r="R2139" s="213">
        <f t="shared" si="133"/>
        <v>1</v>
      </c>
    </row>
    <row r="2140" spans="17:18" ht="12.75">
      <c r="Q2140" s="213">
        <f t="shared" si="132"/>
        <v>1</v>
      </c>
      <c r="R2140" s="213">
        <f t="shared" si="133"/>
        <v>1</v>
      </c>
    </row>
    <row r="2141" spans="17:18" ht="12.75">
      <c r="Q2141" s="213">
        <f t="shared" si="132"/>
        <v>1</v>
      </c>
      <c r="R2141" s="213">
        <f t="shared" si="133"/>
        <v>1</v>
      </c>
    </row>
    <row r="2142" spans="17:18" ht="12.75">
      <c r="Q2142" s="213">
        <f t="shared" si="132"/>
        <v>1</v>
      </c>
      <c r="R2142" s="213">
        <f t="shared" si="133"/>
        <v>1</v>
      </c>
    </row>
    <row r="2143" spans="17:18" ht="12.75">
      <c r="Q2143" s="213">
        <f t="shared" si="132"/>
        <v>1</v>
      </c>
      <c r="R2143" s="213">
        <f t="shared" si="133"/>
        <v>1</v>
      </c>
    </row>
    <row r="2144" spans="17:18" ht="12.75">
      <c r="Q2144" s="213">
        <f t="shared" si="132"/>
        <v>1</v>
      </c>
      <c r="R2144" s="213">
        <f t="shared" si="133"/>
        <v>1</v>
      </c>
    </row>
    <row r="2145" spans="17:18" ht="12.75">
      <c r="Q2145" s="213">
        <f t="shared" si="132"/>
        <v>1</v>
      </c>
      <c r="R2145" s="213">
        <f t="shared" si="133"/>
        <v>1</v>
      </c>
    </row>
    <row r="2146" spans="17:18" ht="12.75">
      <c r="Q2146" s="213">
        <f t="shared" si="132"/>
        <v>1</v>
      </c>
      <c r="R2146" s="213">
        <f t="shared" si="133"/>
        <v>1</v>
      </c>
    </row>
    <row r="2147" spans="17:18" ht="12.75">
      <c r="Q2147" s="213">
        <f t="shared" si="132"/>
        <v>1</v>
      </c>
      <c r="R2147" s="213">
        <f t="shared" si="133"/>
        <v>1</v>
      </c>
    </row>
    <row r="2148" spans="17:18" ht="12.75">
      <c r="Q2148" s="213">
        <f t="shared" si="132"/>
        <v>1</v>
      </c>
      <c r="R2148" s="213">
        <f t="shared" si="133"/>
        <v>1</v>
      </c>
    </row>
    <row r="2149" spans="17:18" ht="12.75">
      <c r="Q2149" s="213">
        <f t="shared" si="132"/>
        <v>1</v>
      </c>
      <c r="R2149" s="213">
        <f t="shared" si="133"/>
        <v>1</v>
      </c>
    </row>
    <row r="2150" spans="17:18" ht="12.75">
      <c r="Q2150" s="213">
        <f t="shared" si="132"/>
        <v>1</v>
      </c>
      <c r="R2150" s="213">
        <f t="shared" si="133"/>
        <v>1</v>
      </c>
    </row>
    <row r="2151" spans="17:18" ht="12.75">
      <c r="Q2151" s="213">
        <f t="shared" si="132"/>
        <v>1</v>
      </c>
      <c r="R2151" s="213">
        <f t="shared" si="133"/>
        <v>1</v>
      </c>
    </row>
    <row r="2152" spans="17:18" ht="12.75">
      <c r="Q2152" s="213">
        <f t="shared" si="132"/>
        <v>1</v>
      </c>
      <c r="R2152" s="213">
        <f t="shared" si="133"/>
        <v>1</v>
      </c>
    </row>
    <row r="2153" spans="17:18" ht="12.75">
      <c r="Q2153" s="213">
        <f t="shared" si="132"/>
        <v>1</v>
      </c>
      <c r="R2153" s="213">
        <f t="shared" si="133"/>
        <v>1</v>
      </c>
    </row>
    <row r="2154" spans="17:18" ht="12.75">
      <c r="Q2154" s="213">
        <f t="shared" si="132"/>
        <v>1</v>
      </c>
      <c r="R2154" s="213">
        <f t="shared" si="133"/>
        <v>1</v>
      </c>
    </row>
    <row r="2155" spans="17:18" ht="12.75">
      <c r="Q2155" s="213">
        <f t="shared" si="132"/>
        <v>1</v>
      </c>
      <c r="R2155" s="213">
        <f t="shared" si="133"/>
        <v>1</v>
      </c>
    </row>
    <row r="2156" spans="17:18" ht="12.75">
      <c r="Q2156" s="213">
        <f t="shared" si="132"/>
        <v>1</v>
      </c>
      <c r="R2156" s="213">
        <f t="shared" si="133"/>
        <v>1</v>
      </c>
    </row>
    <row r="2157" spans="17:18" ht="12.75">
      <c r="Q2157" s="213">
        <f t="shared" si="132"/>
        <v>1</v>
      </c>
      <c r="R2157" s="213">
        <f t="shared" si="133"/>
        <v>1</v>
      </c>
    </row>
    <row r="2158" spans="17:18" ht="12.75">
      <c r="Q2158" s="213">
        <f t="shared" si="132"/>
        <v>1</v>
      </c>
      <c r="R2158" s="213">
        <f t="shared" si="133"/>
        <v>1</v>
      </c>
    </row>
    <row r="2159" spans="17:18" ht="12.75">
      <c r="Q2159" s="213">
        <f t="shared" si="132"/>
        <v>1</v>
      </c>
      <c r="R2159" s="213">
        <f t="shared" si="133"/>
        <v>1</v>
      </c>
    </row>
    <row r="2160" spans="17:18" ht="12.75">
      <c r="Q2160" s="213">
        <f t="shared" si="132"/>
        <v>1</v>
      </c>
      <c r="R2160" s="213">
        <f t="shared" si="133"/>
        <v>1</v>
      </c>
    </row>
    <row r="2161" spans="17:18" ht="12.75">
      <c r="Q2161" s="213">
        <f t="shared" si="132"/>
        <v>1</v>
      </c>
      <c r="R2161" s="213">
        <f t="shared" si="133"/>
        <v>1</v>
      </c>
    </row>
    <row r="2162" spans="17:18" ht="12.75">
      <c r="Q2162" s="213">
        <f t="shared" si="132"/>
        <v>1</v>
      </c>
      <c r="R2162" s="213">
        <f t="shared" si="133"/>
        <v>1</v>
      </c>
    </row>
    <row r="2163" spans="17:18" ht="12.75">
      <c r="Q2163" s="213">
        <f t="shared" si="132"/>
        <v>1</v>
      </c>
      <c r="R2163" s="213">
        <f t="shared" si="133"/>
        <v>1</v>
      </c>
    </row>
    <row r="2164" spans="17:18" ht="12.75">
      <c r="Q2164" s="213">
        <f t="shared" si="132"/>
        <v>1</v>
      </c>
      <c r="R2164" s="213">
        <f t="shared" si="133"/>
        <v>1</v>
      </c>
    </row>
    <row r="2165" spans="17:18" ht="12.75">
      <c r="Q2165" s="213">
        <f t="shared" si="132"/>
        <v>1</v>
      </c>
      <c r="R2165" s="213">
        <f t="shared" si="133"/>
        <v>1</v>
      </c>
    </row>
    <row r="2166" spans="17:18" ht="12.75">
      <c r="Q2166" s="213">
        <f t="shared" si="132"/>
        <v>1</v>
      </c>
      <c r="R2166" s="213">
        <f t="shared" si="133"/>
        <v>1</v>
      </c>
    </row>
    <row r="2167" spans="17:18" ht="12.75">
      <c r="Q2167" s="213">
        <f t="shared" si="132"/>
        <v>1</v>
      </c>
      <c r="R2167" s="213">
        <f t="shared" si="133"/>
        <v>1</v>
      </c>
    </row>
    <row r="2168" spans="17:18" ht="12.75">
      <c r="Q2168" s="213">
        <f t="shared" si="132"/>
        <v>1</v>
      </c>
      <c r="R2168" s="213">
        <f t="shared" si="133"/>
        <v>1</v>
      </c>
    </row>
    <row r="2169" spans="17:18" ht="12.75">
      <c r="Q2169" s="213">
        <f t="shared" si="132"/>
        <v>1</v>
      </c>
      <c r="R2169" s="213">
        <f t="shared" si="133"/>
        <v>1</v>
      </c>
    </row>
    <row r="2170" spans="17:18" ht="12.75">
      <c r="Q2170" s="213">
        <f t="shared" si="132"/>
        <v>1</v>
      </c>
      <c r="R2170" s="213">
        <f t="shared" si="133"/>
        <v>1</v>
      </c>
    </row>
    <row r="2171" spans="17:18" ht="12.75">
      <c r="Q2171" s="213">
        <f t="shared" si="132"/>
        <v>1</v>
      </c>
      <c r="R2171" s="213">
        <f t="shared" si="133"/>
        <v>1</v>
      </c>
    </row>
    <row r="2172" spans="17:18" ht="12.75">
      <c r="Q2172" s="213">
        <f t="shared" si="132"/>
        <v>1</v>
      </c>
      <c r="R2172" s="213">
        <f t="shared" si="133"/>
        <v>1</v>
      </c>
    </row>
    <row r="2173" spans="17:18" ht="12.75">
      <c r="Q2173" s="213">
        <f t="shared" si="132"/>
        <v>1</v>
      </c>
      <c r="R2173" s="213">
        <f t="shared" si="133"/>
        <v>1</v>
      </c>
    </row>
    <row r="2174" spans="17:18" ht="12.75">
      <c r="Q2174" s="213">
        <f t="shared" si="132"/>
        <v>1</v>
      </c>
      <c r="R2174" s="213">
        <f t="shared" si="133"/>
        <v>1</v>
      </c>
    </row>
    <row r="2175" spans="17:18" ht="12.75">
      <c r="Q2175" s="213">
        <f t="shared" si="132"/>
        <v>1</v>
      </c>
      <c r="R2175" s="213">
        <f t="shared" si="133"/>
        <v>1</v>
      </c>
    </row>
    <row r="2176" spans="17:18" ht="12.75">
      <c r="Q2176" s="213">
        <f t="shared" si="132"/>
        <v>1</v>
      </c>
      <c r="R2176" s="213">
        <f t="shared" si="133"/>
        <v>1</v>
      </c>
    </row>
    <row r="2177" spans="17:18" ht="12.75">
      <c r="Q2177" s="213">
        <f t="shared" si="132"/>
        <v>1</v>
      </c>
      <c r="R2177" s="213">
        <f t="shared" si="133"/>
        <v>1</v>
      </c>
    </row>
    <row r="2178" spans="17:18" ht="12.75">
      <c r="Q2178" s="213">
        <f t="shared" si="132"/>
        <v>1</v>
      </c>
      <c r="R2178" s="213">
        <f t="shared" si="133"/>
        <v>1</v>
      </c>
    </row>
    <row r="2179" spans="17:18" ht="12.75">
      <c r="Q2179" s="213">
        <f t="shared" si="132"/>
        <v>1</v>
      </c>
      <c r="R2179" s="213">
        <f t="shared" si="133"/>
        <v>1</v>
      </c>
    </row>
    <row r="2180" spans="17:18" ht="12.75">
      <c r="Q2180" s="213">
        <f t="shared" si="132"/>
        <v>1</v>
      </c>
      <c r="R2180" s="213">
        <f t="shared" si="133"/>
        <v>1</v>
      </c>
    </row>
    <row r="2181" spans="17:18" ht="12.75">
      <c r="Q2181" s="213">
        <f t="shared" si="132"/>
        <v>1</v>
      </c>
      <c r="R2181" s="213">
        <f t="shared" si="133"/>
        <v>1</v>
      </c>
    </row>
    <row r="2182" spans="17:18" ht="12.75">
      <c r="Q2182" s="213">
        <f t="shared" si="132"/>
        <v>1</v>
      </c>
      <c r="R2182" s="213">
        <f t="shared" si="133"/>
        <v>1</v>
      </c>
    </row>
    <row r="2183" spans="17:18" ht="12.75">
      <c r="Q2183" s="213">
        <f t="shared" si="132"/>
        <v>1</v>
      </c>
      <c r="R2183" s="213">
        <f t="shared" si="133"/>
        <v>1</v>
      </c>
    </row>
    <row r="2184" spans="17:18" ht="12.75">
      <c r="Q2184" s="213">
        <f t="shared" si="132"/>
        <v>1</v>
      </c>
      <c r="R2184" s="213">
        <f t="shared" si="133"/>
        <v>1</v>
      </c>
    </row>
    <row r="2185" spans="17:18" ht="12.75">
      <c r="Q2185" s="213">
        <f t="shared" si="132"/>
        <v>1</v>
      </c>
      <c r="R2185" s="213">
        <f t="shared" si="133"/>
        <v>1</v>
      </c>
    </row>
    <row r="2186" spans="17:18" ht="12.75">
      <c r="Q2186" s="213">
        <f t="shared" si="132"/>
        <v>1</v>
      </c>
      <c r="R2186" s="213">
        <f t="shared" si="133"/>
        <v>1</v>
      </c>
    </row>
    <row r="2187" spans="17:18" ht="12.75">
      <c r="Q2187" s="213">
        <f t="shared" si="132"/>
        <v>1</v>
      </c>
      <c r="R2187" s="213">
        <f t="shared" si="133"/>
        <v>1</v>
      </c>
    </row>
    <row r="2188" spans="17:18" ht="12.75">
      <c r="Q2188" s="213">
        <f t="shared" si="132"/>
        <v>1</v>
      </c>
      <c r="R2188" s="213">
        <f t="shared" si="133"/>
        <v>1</v>
      </c>
    </row>
    <row r="2189" spans="17:18" ht="12.75">
      <c r="Q2189" s="213">
        <f t="shared" si="132"/>
        <v>1</v>
      </c>
      <c r="R2189" s="213">
        <f t="shared" si="133"/>
        <v>1</v>
      </c>
    </row>
    <row r="2190" spans="17:18" ht="12.75">
      <c r="Q2190" s="213">
        <f t="shared" si="132"/>
        <v>1</v>
      </c>
      <c r="R2190" s="213">
        <f t="shared" si="133"/>
        <v>1</v>
      </c>
    </row>
    <row r="2191" spans="17:18" ht="12.75">
      <c r="Q2191" s="213">
        <f t="shared" si="132"/>
        <v>1</v>
      </c>
      <c r="R2191" s="213">
        <f t="shared" si="133"/>
        <v>1</v>
      </c>
    </row>
    <row r="2192" spans="17:18" ht="12.75">
      <c r="Q2192" s="213">
        <f t="shared" si="132"/>
        <v>1</v>
      </c>
      <c r="R2192" s="213">
        <f t="shared" si="133"/>
        <v>1</v>
      </c>
    </row>
    <row r="2193" spans="17:18" ht="12.75">
      <c r="Q2193" s="213">
        <f t="shared" si="132"/>
        <v>1</v>
      </c>
      <c r="R2193" s="213">
        <f t="shared" si="133"/>
        <v>1</v>
      </c>
    </row>
    <row r="2194" spans="17:18" ht="12.75">
      <c r="Q2194" s="213">
        <f t="shared" si="132"/>
        <v>1</v>
      </c>
      <c r="R2194" s="213">
        <f t="shared" si="133"/>
        <v>1</v>
      </c>
    </row>
    <row r="2195" spans="17:18" ht="12.75">
      <c r="Q2195" s="213">
        <f t="shared" si="132"/>
        <v>1</v>
      </c>
      <c r="R2195" s="213">
        <f t="shared" si="133"/>
        <v>1</v>
      </c>
    </row>
    <row r="2196" spans="17:18" ht="12.75">
      <c r="Q2196" s="213">
        <f aca="true" t="shared" si="134" ref="Q2196:Q2259">IF(D2196="H",0.5,IF(D2196="L",3,1))</f>
        <v>1</v>
      </c>
      <c r="R2196" s="213">
        <f aca="true" t="shared" si="135" ref="R2196:R2259">IF(D2196="H",3,IF(D2196="L",0.5,1))</f>
        <v>1</v>
      </c>
    </row>
    <row r="2197" spans="17:18" ht="12.75">
      <c r="Q2197" s="213">
        <f t="shared" si="134"/>
        <v>1</v>
      </c>
      <c r="R2197" s="213">
        <f t="shared" si="135"/>
        <v>1</v>
      </c>
    </row>
    <row r="2198" spans="17:18" ht="12.75">
      <c r="Q2198" s="213">
        <f t="shared" si="134"/>
        <v>1</v>
      </c>
      <c r="R2198" s="213">
        <f t="shared" si="135"/>
        <v>1</v>
      </c>
    </row>
    <row r="2199" spans="17:18" ht="12.75">
      <c r="Q2199" s="213">
        <f t="shared" si="134"/>
        <v>1</v>
      </c>
      <c r="R2199" s="213">
        <f t="shared" si="135"/>
        <v>1</v>
      </c>
    </row>
    <row r="2200" spans="17:18" ht="12.75">
      <c r="Q2200" s="213">
        <f t="shared" si="134"/>
        <v>1</v>
      </c>
      <c r="R2200" s="213">
        <f t="shared" si="135"/>
        <v>1</v>
      </c>
    </row>
    <row r="2201" spans="17:18" ht="12.75">
      <c r="Q2201" s="213">
        <f t="shared" si="134"/>
        <v>1</v>
      </c>
      <c r="R2201" s="213">
        <f t="shared" si="135"/>
        <v>1</v>
      </c>
    </row>
    <row r="2202" spans="17:18" ht="12.75">
      <c r="Q2202" s="213">
        <f t="shared" si="134"/>
        <v>1</v>
      </c>
      <c r="R2202" s="213">
        <f t="shared" si="135"/>
        <v>1</v>
      </c>
    </row>
    <row r="2203" spans="17:18" ht="12.75">
      <c r="Q2203" s="213">
        <f t="shared" si="134"/>
        <v>1</v>
      </c>
      <c r="R2203" s="213">
        <f t="shared" si="135"/>
        <v>1</v>
      </c>
    </row>
    <row r="2204" spans="17:18" ht="12.75">
      <c r="Q2204" s="213">
        <f t="shared" si="134"/>
        <v>1</v>
      </c>
      <c r="R2204" s="213">
        <f t="shared" si="135"/>
        <v>1</v>
      </c>
    </row>
    <row r="2205" spans="17:18" ht="12.75">
      <c r="Q2205" s="213">
        <f t="shared" si="134"/>
        <v>1</v>
      </c>
      <c r="R2205" s="213">
        <f t="shared" si="135"/>
        <v>1</v>
      </c>
    </row>
    <row r="2206" spans="17:18" ht="12.75">
      <c r="Q2206" s="213">
        <f t="shared" si="134"/>
        <v>1</v>
      </c>
      <c r="R2206" s="213">
        <f t="shared" si="135"/>
        <v>1</v>
      </c>
    </row>
    <row r="2207" spans="17:18" ht="12.75">
      <c r="Q2207" s="213">
        <f t="shared" si="134"/>
        <v>1</v>
      </c>
      <c r="R2207" s="213">
        <f t="shared" si="135"/>
        <v>1</v>
      </c>
    </row>
    <row r="2208" spans="17:18" ht="12.75">
      <c r="Q2208" s="213">
        <f t="shared" si="134"/>
        <v>1</v>
      </c>
      <c r="R2208" s="213">
        <f t="shared" si="135"/>
        <v>1</v>
      </c>
    </row>
    <row r="2209" spans="17:18" ht="12.75">
      <c r="Q2209" s="213">
        <f t="shared" si="134"/>
        <v>1</v>
      </c>
      <c r="R2209" s="213">
        <f t="shared" si="135"/>
        <v>1</v>
      </c>
    </row>
    <row r="2210" spans="17:18" ht="12.75">
      <c r="Q2210" s="213">
        <f t="shared" si="134"/>
        <v>1</v>
      </c>
      <c r="R2210" s="213">
        <f t="shared" si="135"/>
        <v>1</v>
      </c>
    </row>
    <row r="2211" spans="17:18" ht="12.75">
      <c r="Q2211" s="213">
        <f t="shared" si="134"/>
        <v>1</v>
      </c>
      <c r="R2211" s="213">
        <f t="shared" si="135"/>
        <v>1</v>
      </c>
    </row>
    <row r="2212" spans="17:18" ht="12.75">
      <c r="Q2212" s="213">
        <f t="shared" si="134"/>
        <v>1</v>
      </c>
      <c r="R2212" s="213">
        <f t="shared" si="135"/>
        <v>1</v>
      </c>
    </row>
    <row r="2213" spans="17:18" ht="12.75">
      <c r="Q2213" s="213">
        <f t="shared" si="134"/>
        <v>1</v>
      </c>
      <c r="R2213" s="213">
        <f t="shared" si="135"/>
        <v>1</v>
      </c>
    </row>
    <row r="2214" spans="17:18" ht="12.75">
      <c r="Q2214" s="213">
        <f t="shared" si="134"/>
        <v>1</v>
      </c>
      <c r="R2214" s="213">
        <f t="shared" si="135"/>
        <v>1</v>
      </c>
    </row>
    <row r="2215" spans="17:18" ht="12.75">
      <c r="Q2215" s="213">
        <f t="shared" si="134"/>
        <v>1</v>
      </c>
      <c r="R2215" s="213">
        <f t="shared" si="135"/>
        <v>1</v>
      </c>
    </row>
    <row r="2216" spans="17:18" ht="12.75">
      <c r="Q2216" s="213">
        <f t="shared" si="134"/>
        <v>1</v>
      </c>
      <c r="R2216" s="213">
        <f t="shared" si="135"/>
        <v>1</v>
      </c>
    </row>
    <row r="2217" spans="17:18" ht="12.75">
      <c r="Q2217" s="213">
        <f t="shared" si="134"/>
        <v>1</v>
      </c>
      <c r="R2217" s="213">
        <f t="shared" si="135"/>
        <v>1</v>
      </c>
    </row>
    <row r="2218" spans="17:18" ht="12.75">
      <c r="Q2218" s="213">
        <f t="shared" si="134"/>
        <v>1</v>
      </c>
      <c r="R2218" s="213">
        <f t="shared" si="135"/>
        <v>1</v>
      </c>
    </row>
    <row r="2219" spans="17:18" ht="12.75">
      <c r="Q2219" s="213">
        <f t="shared" si="134"/>
        <v>1</v>
      </c>
      <c r="R2219" s="213">
        <f t="shared" si="135"/>
        <v>1</v>
      </c>
    </row>
    <row r="2220" spans="17:18" ht="12.75">
      <c r="Q2220" s="213">
        <f t="shared" si="134"/>
        <v>1</v>
      </c>
      <c r="R2220" s="213">
        <f t="shared" si="135"/>
        <v>1</v>
      </c>
    </row>
    <row r="2221" spans="17:18" ht="12.75">
      <c r="Q2221" s="213">
        <f t="shared" si="134"/>
        <v>1</v>
      </c>
      <c r="R2221" s="213">
        <f t="shared" si="135"/>
        <v>1</v>
      </c>
    </row>
    <row r="2222" spans="17:18" ht="12.75">
      <c r="Q2222" s="213">
        <f t="shared" si="134"/>
        <v>1</v>
      </c>
      <c r="R2222" s="213">
        <f t="shared" si="135"/>
        <v>1</v>
      </c>
    </row>
    <row r="2223" spans="17:18" ht="12.75">
      <c r="Q2223" s="213">
        <f t="shared" si="134"/>
        <v>1</v>
      </c>
      <c r="R2223" s="213">
        <f t="shared" si="135"/>
        <v>1</v>
      </c>
    </row>
    <row r="2224" spans="17:18" ht="12.75">
      <c r="Q2224" s="213">
        <f t="shared" si="134"/>
        <v>1</v>
      </c>
      <c r="R2224" s="213">
        <f t="shared" si="135"/>
        <v>1</v>
      </c>
    </row>
    <row r="2225" spans="17:18" ht="12.75">
      <c r="Q2225" s="213">
        <f t="shared" si="134"/>
        <v>1</v>
      </c>
      <c r="R2225" s="213">
        <f t="shared" si="135"/>
        <v>1</v>
      </c>
    </row>
    <row r="2226" spans="17:18" ht="12.75">
      <c r="Q2226" s="213">
        <f t="shared" si="134"/>
        <v>1</v>
      </c>
      <c r="R2226" s="213">
        <f t="shared" si="135"/>
        <v>1</v>
      </c>
    </row>
    <row r="2227" spans="17:18" ht="12.75">
      <c r="Q2227" s="213">
        <f t="shared" si="134"/>
        <v>1</v>
      </c>
      <c r="R2227" s="213">
        <f t="shared" si="135"/>
        <v>1</v>
      </c>
    </row>
    <row r="2228" spans="17:18" ht="12.75">
      <c r="Q2228" s="213">
        <f t="shared" si="134"/>
        <v>1</v>
      </c>
      <c r="R2228" s="213">
        <f t="shared" si="135"/>
        <v>1</v>
      </c>
    </row>
    <row r="2229" spans="17:18" ht="12.75">
      <c r="Q2229" s="213">
        <f t="shared" si="134"/>
        <v>1</v>
      </c>
      <c r="R2229" s="213">
        <f t="shared" si="135"/>
        <v>1</v>
      </c>
    </row>
    <row r="2230" spans="17:18" ht="12.75">
      <c r="Q2230" s="213">
        <f t="shared" si="134"/>
        <v>1</v>
      </c>
      <c r="R2230" s="213">
        <f t="shared" si="135"/>
        <v>1</v>
      </c>
    </row>
    <row r="2231" spans="17:18" ht="12.75">
      <c r="Q2231" s="213">
        <f t="shared" si="134"/>
        <v>1</v>
      </c>
      <c r="R2231" s="213">
        <f t="shared" si="135"/>
        <v>1</v>
      </c>
    </row>
    <row r="2232" spans="17:18" ht="12.75">
      <c r="Q2232" s="213">
        <f t="shared" si="134"/>
        <v>1</v>
      </c>
      <c r="R2232" s="213">
        <f t="shared" si="135"/>
        <v>1</v>
      </c>
    </row>
    <row r="2233" spans="17:18" ht="12.75">
      <c r="Q2233" s="213">
        <f t="shared" si="134"/>
        <v>1</v>
      </c>
      <c r="R2233" s="213">
        <f t="shared" si="135"/>
        <v>1</v>
      </c>
    </row>
    <row r="2234" spans="17:18" ht="12.75">
      <c r="Q2234" s="213">
        <f t="shared" si="134"/>
        <v>1</v>
      </c>
      <c r="R2234" s="213">
        <f t="shared" si="135"/>
        <v>1</v>
      </c>
    </row>
    <row r="2235" spans="17:18" ht="12.75">
      <c r="Q2235" s="213">
        <f t="shared" si="134"/>
        <v>1</v>
      </c>
      <c r="R2235" s="213">
        <f t="shared" si="135"/>
        <v>1</v>
      </c>
    </row>
    <row r="2236" spans="17:18" ht="12.75">
      <c r="Q2236" s="213">
        <f t="shared" si="134"/>
        <v>1</v>
      </c>
      <c r="R2236" s="213">
        <f t="shared" si="135"/>
        <v>1</v>
      </c>
    </row>
    <row r="2237" spans="17:18" ht="12.75">
      <c r="Q2237" s="213">
        <f t="shared" si="134"/>
        <v>1</v>
      </c>
      <c r="R2237" s="213">
        <f t="shared" si="135"/>
        <v>1</v>
      </c>
    </row>
    <row r="2238" spans="17:18" ht="12.75">
      <c r="Q2238" s="213">
        <f t="shared" si="134"/>
        <v>1</v>
      </c>
      <c r="R2238" s="213">
        <f t="shared" si="135"/>
        <v>1</v>
      </c>
    </row>
    <row r="2239" spans="17:18" ht="12.75">
      <c r="Q2239" s="213">
        <f t="shared" si="134"/>
        <v>1</v>
      </c>
      <c r="R2239" s="213">
        <f t="shared" si="135"/>
        <v>1</v>
      </c>
    </row>
    <row r="2240" spans="17:18" ht="12.75">
      <c r="Q2240" s="213">
        <f t="shared" si="134"/>
        <v>1</v>
      </c>
      <c r="R2240" s="213">
        <f t="shared" si="135"/>
        <v>1</v>
      </c>
    </row>
    <row r="2241" spans="17:18" ht="12.75">
      <c r="Q2241" s="213">
        <f t="shared" si="134"/>
        <v>1</v>
      </c>
      <c r="R2241" s="213">
        <f t="shared" si="135"/>
        <v>1</v>
      </c>
    </row>
    <row r="2242" spans="17:18" ht="12.75">
      <c r="Q2242" s="213">
        <f t="shared" si="134"/>
        <v>1</v>
      </c>
      <c r="R2242" s="213">
        <f t="shared" si="135"/>
        <v>1</v>
      </c>
    </row>
    <row r="2243" spans="17:18" ht="12.75">
      <c r="Q2243" s="213">
        <f t="shared" si="134"/>
        <v>1</v>
      </c>
      <c r="R2243" s="213">
        <f t="shared" si="135"/>
        <v>1</v>
      </c>
    </row>
    <row r="2244" spans="17:18" ht="12.75">
      <c r="Q2244" s="213">
        <f t="shared" si="134"/>
        <v>1</v>
      </c>
      <c r="R2244" s="213">
        <f t="shared" si="135"/>
        <v>1</v>
      </c>
    </row>
    <row r="2245" spans="17:18" ht="12.75">
      <c r="Q2245" s="213">
        <f t="shared" si="134"/>
        <v>1</v>
      </c>
      <c r="R2245" s="213">
        <f t="shared" si="135"/>
        <v>1</v>
      </c>
    </row>
    <row r="2246" spans="17:18" ht="12.75">
      <c r="Q2246" s="213">
        <f t="shared" si="134"/>
        <v>1</v>
      </c>
      <c r="R2246" s="213">
        <f t="shared" si="135"/>
        <v>1</v>
      </c>
    </row>
    <row r="2247" spans="17:18" ht="12.75">
      <c r="Q2247" s="213">
        <f t="shared" si="134"/>
        <v>1</v>
      </c>
      <c r="R2247" s="213">
        <f t="shared" si="135"/>
        <v>1</v>
      </c>
    </row>
    <row r="2248" spans="17:18" ht="12.75">
      <c r="Q2248" s="213">
        <f t="shared" si="134"/>
        <v>1</v>
      </c>
      <c r="R2248" s="213">
        <f t="shared" si="135"/>
        <v>1</v>
      </c>
    </row>
    <row r="2249" spans="17:18" ht="12.75">
      <c r="Q2249" s="213">
        <f t="shared" si="134"/>
        <v>1</v>
      </c>
      <c r="R2249" s="213">
        <f t="shared" si="135"/>
        <v>1</v>
      </c>
    </row>
    <row r="2250" spans="17:18" ht="12.75">
      <c r="Q2250" s="213">
        <f t="shared" si="134"/>
        <v>1</v>
      </c>
      <c r="R2250" s="213">
        <f t="shared" si="135"/>
        <v>1</v>
      </c>
    </row>
    <row r="2251" spans="17:18" ht="12.75">
      <c r="Q2251" s="213">
        <f t="shared" si="134"/>
        <v>1</v>
      </c>
      <c r="R2251" s="213">
        <f t="shared" si="135"/>
        <v>1</v>
      </c>
    </row>
    <row r="2252" spans="17:18" ht="12.75">
      <c r="Q2252" s="213">
        <f t="shared" si="134"/>
        <v>1</v>
      </c>
      <c r="R2252" s="213">
        <f t="shared" si="135"/>
        <v>1</v>
      </c>
    </row>
    <row r="2253" spans="17:18" ht="12.75">
      <c r="Q2253" s="213">
        <f t="shared" si="134"/>
        <v>1</v>
      </c>
      <c r="R2253" s="213">
        <f t="shared" si="135"/>
        <v>1</v>
      </c>
    </row>
    <row r="2254" spans="17:18" ht="12.75">
      <c r="Q2254" s="213">
        <f t="shared" si="134"/>
        <v>1</v>
      </c>
      <c r="R2254" s="213">
        <f t="shared" si="135"/>
        <v>1</v>
      </c>
    </row>
    <row r="2255" spans="17:18" ht="12.75">
      <c r="Q2255" s="213">
        <f t="shared" si="134"/>
        <v>1</v>
      </c>
      <c r="R2255" s="213">
        <f t="shared" si="135"/>
        <v>1</v>
      </c>
    </row>
    <row r="2256" spans="17:18" ht="12.75">
      <c r="Q2256" s="213">
        <f t="shared" si="134"/>
        <v>1</v>
      </c>
      <c r="R2256" s="213">
        <f t="shared" si="135"/>
        <v>1</v>
      </c>
    </row>
    <row r="2257" spans="17:18" ht="12.75">
      <c r="Q2257" s="213">
        <f t="shared" si="134"/>
        <v>1</v>
      </c>
      <c r="R2257" s="213">
        <f t="shared" si="135"/>
        <v>1</v>
      </c>
    </row>
    <row r="2258" spans="17:18" ht="12.75">
      <c r="Q2258" s="213">
        <f t="shared" si="134"/>
        <v>1</v>
      </c>
      <c r="R2258" s="213">
        <f t="shared" si="135"/>
        <v>1</v>
      </c>
    </row>
    <row r="2259" spans="17:18" ht="12.75">
      <c r="Q2259" s="213">
        <f t="shared" si="134"/>
        <v>1</v>
      </c>
      <c r="R2259" s="213">
        <f t="shared" si="135"/>
        <v>1</v>
      </c>
    </row>
    <row r="2260" spans="17:18" ht="12.75">
      <c r="Q2260" s="213">
        <f aca="true" t="shared" si="136" ref="Q2260:Q2323">IF(D2260="H",0.5,IF(D2260="L",3,1))</f>
        <v>1</v>
      </c>
      <c r="R2260" s="213">
        <f aca="true" t="shared" si="137" ref="R2260:R2323">IF(D2260="H",3,IF(D2260="L",0.5,1))</f>
        <v>1</v>
      </c>
    </row>
    <row r="2261" spans="17:18" ht="12.75">
      <c r="Q2261" s="213">
        <f t="shared" si="136"/>
        <v>1</v>
      </c>
      <c r="R2261" s="213">
        <f t="shared" si="137"/>
        <v>1</v>
      </c>
    </row>
    <row r="2262" spans="17:18" ht="12.75">
      <c r="Q2262" s="213">
        <f t="shared" si="136"/>
        <v>1</v>
      </c>
      <c r="R2262" s="213">
        <f t="shared" si="137"/>
        <v>1</v>
      </c>
    </row>
    <row r="2263" spans="17:18" ht="12.75">
      <c r="Q2263" s="213">
        <f t="shared" si="136"/>
        <v>1</v>
      </c>
      <c r="R2263" s="213">
        <f t="shared" si="137"/>
        <v>1</v>
      </c>
    </row>
    <row r="2264" spans="17:18" ht="12.75">
      <c r="Q2264" s="213">
        <f t="shared" si="136"/>
        <v>1</v>
      </c>
      <c r="R2264" s="213">
        <f t="shared" si="137"/>
        <v>1</v>
      </c>
    </row>
    <row r="2265" spans="17:18" ht="12.75">
      <c r="Q2265" s="213">
        <f t="shared" si="136"/>
        <v>1</v>
      </c>
      <c r="R2265" s="213">
        <f t="shared" si="137"/>
        <v>1</v>
      </c>
    </row>
    <row r="2266" spans="17:18" ht="12.75">
      <c r="Q2266" s="213">
        <f t="shared" si="136"/>
        <v>1</v>
      </c>
      <c r="R2266" s="213">
        <f t="shared" si="137"/>
        <v>1</v>
      </c>
    </row>
    <row r="2267" spans="17:18" ht="12.75">
      <c r="Q2267" s="213">
        <f t="shared" si="136"/>
        <v>1</v>
      </c>
      <c r="R2267" s="213">
        <f t="shared" si="137"/>
        <v>1</v>
      </c>
    </row>
    <row r="2268" spans="17:18" ht="12.75">
      <c r="Q2268" s="213">
        <f t="shared" si="136"/>
        <v>1</v>
      </c>
      <c r="R2268" s="213">
        <f t="shared" si="137"/>
        <v>1</v>
      </c>
    </row>
    <row r="2269" spans="17:18" ht="12.75">
      <c r="Q2269" s="213">
        <f t="shared" si="136"/>
        <v>1</v>
      </c>
      <c r="R2269" s="213">
        <f t="shared" si="137"/>
        <v>1</v>
      </c>
    </row>
    <row r="2270" spans="17:18" ht="12.75">
      <c r="Q2270" s="213">
        <f t="shared" si="136"/>
        <v>1</v>
      </c>
      <c r="R2270" s="213">
        <f t="shared" si="137"/>
        <v>1</v>
      </c>
    </row>
    <row r="2271" spans="17:18" ht="12.75">
      <c r="Q2271" s="213">
        <f t="shared" si="136"/>
        <v>1</v>
      </c>
      <c r="R2271" s="213">
        <f t="shared" si="137"/>
        <v>1</v>
      </c>
    </row>
    <row r="2272" spans="17:18" ht="12.75">
      <c r="Q2272" s="213">
        <f t="shared" si="136"/>
        <v>1</v>
      </c>
      <c r="R2272" s="213">
        <f t="shared" si="137"/>
        <v>1</v>
      </c>
    </row>
    <row r="2273" spans="17:18" ht="12.75">
      <c r="Q2273" s="213">
        <f t="shared" si="136"/>
        <v>1</v>
      </c>
      <c r="R2273" s="213">
        <f t="shared" si="137"/>
        <v>1</v>
      </c>
    </row>
    <row r="2274" spans="17:18" ht="12.75">
      <c r="Q2274" s="213">
        <f t="shared" si="136"/>
        <v>1</v>
      </c>
      <c r="R2274" s="213">
        <f t="shared" si="137"/>
        <v>1</v>
      </c>
    </row>
    <row r="2275" spans="17:18" ht="12.75">
      <c r="Q2275" s="213">
        <f t="shared" si="136"/>
        <v>1</v>
      </c>
      <c r="R2275" s="213">
        <f t="shared" si="137"/>
        <v>1</v>
      </c>
    </row>
    <row r="2276" spans="17:18" ht="12.75">
      <c r="Q2276" s="213">
        <f t="shared" si="136"/>
        <v>1</v>
      </c>
      <c r="R2276" s="213">
        <f t="shared" si="137"/>
        <v>1</v>
      </c>
    </row>
    <row r="2277" spans="17:18" ht="12.75">
      <c r="Q2277" s="213">
        <f t="shared" si="136"/>
        <v>1</v>
      </c>
      <c r="R2277" s="213">
        <f t="shared" si="137"/>
        <v>1</v>
      </c>
    </row>
    <row r="2278" spans="17:18" ht="12.75">
      <c r="Q2278" s="213">
        <f t="shared" si="136"/>
        <v>1</v>
      </c>
      <c r="R2278" s="213">
        <f t="shared" si="137"/>
        <v>1</v>
      </c>
    </row>
    <row r="2279" spans="17:18" ht="12.75">
      <c r="Q2279" s="213">
        <f t="shared" si="136"/>
        <v>1</v>
      </c>
      <c r="R2279" s="213">
        <f t="shared" si="137"/>
        <v>1</v>
      </c>
    </row>
    <row r="2280" spans="17:18" ht="12.75">
      <c r="Q2280" s="213">
        <f t="shared" si="136"/>
        <v>1</v>
      </c>
      <c r="R2280" s="213">
        <f t="shared" si="137"/>
        <v>1</v>
      </c>
    </row>
    <row r="2281" spans="17:18" ht="12.75">
      <c r="Q2281" s="213">
        <f t="shared" si="136"/>
        <v>1</v>
      </c>
      <c r="R2281" s="213">
        <f t="shared" si="137"/>
        <v>1</v>
      </c>
    </row>
    <row r="2282" spans="17:18" ht="12.75">
      <c r="Q2282" s="213">
        <f t="shared" si="136"/>
        <v>1</v>
      </c>
      <c r="R2282" s="213">
        <f t="shared" si="137"/>
        <v>1</v>
      </c>
    </row>
    <row r="2283" spans="17:18" ht="12.75">
      <c r="Q2283" s="213">
        <f t="shared" si="136"/>
        <v>1</v>
      </c>
      <c r="R2283" s="213">
        <f t="shared" si="137"/>
        <v>1</v>
      </c>
    </row>
    <row r="2284" spans="17:18" ht="12.75">
      <c r="Q2284" s="213">
        <f t="shared" si="136"/>
        <v>1</v>
      </c>
      <c r="R2284" s="213">
        <f t="shared" si="137"/>
        <v>1</v>
      </c>
    </row>
    <row r="2285" spans="17:18" ht="12.75">
      <c r="Q2285" s="213">
        <f t="shared" si="136"/>
        <v>1</v>
      </c>
      <c r="R2285" s="213">
        <f t="shared" si="137"/>
        <v>1</v>
      </c>
    </row>
    <row r="2286" spans="17:18" ht="12.75">
      <c r="Q2286" s="213">
        <f t="shared" si="136"/>
        <v>1</v>
      </c>
      <c r="R2286" s="213">
        <f t="shared" si="137"/>
        <v>1</v>
      </c>
    </row>
    <row r="2287" spans="17:18" ht="12.75">
      <c r="Q2287" s="213">
        <f t="shared" si="136"/>
        <v>1</v>
      </c>
      <c r="R2287" s="213">
        <f t="shared" si="137"/>
        <v>1</v>
      </c>
    </row>
    <row r="2288" spans="17:18" ht="12.75">
      <c r="Q2288" s="213">
        <f t="shared" si="136"/>
        <v>1</v>
      </c>
      <c r="R2288" s="213">
        <f t="shared" si="137"/>
        <v>1</v>
      </c>
    </row>
    <row r="2289" spans="17:18" ht="12.75">
      <c r="Q2289" s="213">
        <f t="shared" si="136"/>
        <v>1</v>
      </c>
      <c r="R2289" s="213">
        <f t="shared" si="137"/>
        <v>1</v>
      </c>
    </row>
    <row r="2290" spans="17:18" ht="12.75">
      <c r="Q2290" s="213">
        <f t="shared" si="136"/>
        <v>1</v>
      </c>
      <c r="R2290" s="213">
        <f t="shared" si="137"/>
        <v>1</v>
      </c>
    </row>
    <row r="2291" spans="17:18" ht="12.75">
      <c r="Q2291" s="213">
        <f t="shared" si="136"/>
        <v>1</v>
      </c>
      <c r="R2291" s="213">
        <f t="shared" si="137"/>
        <v>1</v>
      </c>
    </row>
    <row r="2292" spans="17:18" ht="12.75">
      <c r="Q2292" s="213">
        <f t="shared" si="136"/>
        <v>1</v>
      </c>
      <c r="R2292" s="213">
        <f t="shared" si="137"/>
        <v>1</v>
      </c>
    </row>
    <row r="2293" spans="17:18" ht="12.75">
      <c r="Q2293" s="213">
        <f t="shared" si="136"/>
        <v>1</v>
      </c>
      <c r="R2293" s="213">
        <f t="shared" si="137"/>
        <v>1</v>
      </c>
    </row>
    <row r="2294" spans="17:18" ht="12.75">
      <c r="Q2294" s="213">
        <f t="shared" si="136"/>
        <v>1</v>
      </c>
      <c r="R2294" s="213">
        <f t="shared" si="137"/>
        <v>1</v>
      </c>
    </row>
    <row r="2295" spans="17:18" ht="12.75">
      <c r="Q2295" s="213">
        <f t="shared" si="136"/>
        <v>1</v>
      </c>
      <c r="R2295" s="213">
        <f t="shared" si="137"/>
        <v>1</v>
      </c>
    </row>
    <row r="2296" spans="17:18" ht="12.75">
      <c r="Q2296" s="213">
        <f t="shared" si="136"/>
        <v>1</v>
      </c>
      <c r="R2296" s="213">
        <f t="shared" si="137"/>
        <v>1</v>
      </c>
    </row>
    <row r="2297" spans="17:18" ht="12.75">
      <c r="Q2297" s="213">
        <f t="shared" si="136"/>
        <v>1</v>
      </c>
      <c r="R2297" s="213">
        <f t="shared" si="137"/>
        <v>1</v>
      </c>
    </row>
    <row r="2298" spans="17:18" ht="12.75">
      <c r="Q2298" s="213">
        <f t="shared" si="136"/>
        <v>1</v>
      </c>
      <c r="R2298" s="213">
        <f t="shared" si="137"/>
        <v>1</v>
      </c>
    </row>
    <row r="2299" spans="17:18" ht="12.75">
      <c r="Q2299" s="213">
        <f t="shared" si="136"/>
        <v>1</v>
      </c>
      <c r="R2299" s="213">
        <f t="shared" si="137"/>
        <v>1</v>
      </c>
    </row>
    <row r="2300" spans="17:18" ht="12.75">
      <c r="Q2300" s="213">
        <f t="shared" si="136"/>
        <v>1</v>
      </c>
      <c r="R2300" s="213">
        <f t="shared" si="137"/>
        <v>1</v>
      </c>
    </row>
    <row r="2301" spans="17:18" ht="12.75">
      <c r="Q2301" s="213">
        <f t="shared" si="136"/>
        <v>1</v>
      </c>
      <c r="R2301" s="213">
        <f t="shared" si="137"/>
        <v>1</v>
      </c>
    </row>
    <row r="2302" spans="17:18" ht="12.75">
      <c r="Q2302" s="213">
        <f t="shared" si="136"/>
        <v>1</v>
      </c>
      <c r="R2302" s="213">
        <f t="shared" si="137"/>
        <v>1</v>
      </c>
    </row>
    <row r="2303" spans="17:18" ht="12.75">
      <c r="Q2303" s="213">
        <f t="shared" si="136"/>
        <v>1</v>
      </c>
      <c r="R2303" s="213">
        <f t="shared" si="137"/>
        <v>1</v>
      </c>
    </row>
    <row r="2304" spans="17:18" ht="12.75">
      <c r="Q2304" s="213">
        <f t="shared" si="136"/>
        <v>1</v>
      </c>
      <c r="R2304" s="213">
        <f t="shared" si="137"/>
        <v>1</v>
      </c>
    </row>
    <row r="2305" spans="17:18" ht="12.75">
      <c r="Q2305" s="213">
        <f t="shared" si="136"/>
        <v>1</v>
      </c>
      <c r="R2305" s="213">
        <f t="shared" si="137"/>
        <v>1</v>
      </c>
    </row>
    <row r="2306" spans="17:18" ht="12.75">
      <c r="Q2306" s="213">
        <f t="shared" si="136"/>
        <v>1</v>
      </c>
      <c r="R2306" s="213">
        <f t="shared" si="137"/>
        <v>1</v>
      </c>
    </row>
    <row r="2307" spans="17:18" ht="12.75">
      <c r="Q2307" s="213">
        <f t="shared" si="136"/>
        <v>1</v>
      </c>
      <c r="R2307" s="213">
        <f t="shared" si="137"/>
        <v>1</v>
      </c>
    </row>
    <row r="2308" spans="17:18" ht="12.75">
      <c r="Q2308" s="213">
        <f t="shared" si="136"/>
        <v>1</v>
      </c>
      <c r="R2308" s="213">
        <f t="shared" si="137"/>
        <v>1</v>
      </c>
    </row>
    <row r="2309" spans="17:18" ht="12.75">
      <c r="Q2309" s="213">
        <f t="shared" si="136"/>
        <v>1</v>
      </c>
      <c r="R2309" s="213">
        <f t="shared" si="137"/>
        <v>1</v>
      </c>
    </row>
    <row r="2310" spans="17:18" ht="12.75">
      <c r="Q2310" s="213">
        <f t="shared" si="136"/>
        <v>1</v>
      </c>
      <c r="R2310" s="213">
        <f t="shared" si="137"/>
        <v>1</v>
      </c>
    </row>
    <row r="2311" spans="17:18" ht="12.75">
      <c r="Q2311" s="213">
        <f t="shared" si="136"/>
        <v>1</v>
      </c>
      <c r="R2311" s="213">
        <f t="shared" si="137"/>
        <v>1</v>
      </c>
    </row>
    <row r="2312" spans="17:18" ht="12.75">
      <c r="Q2312" s="213">
        <f t="shared" si="136"/>
        <v>1</v>
      </c>
      <c r="R2312" s="213">
        <f t="shared" si="137"/>
        <v>1</v>
      </c>
    </row>
    <row r="2313" spans="17:18" ht="12.75">
      <c r="Q2313" s="213">
        <f t="shared" si="136"/>
        <v>1</v>
      </c>
      <c r="R2313" s="213">
        <f t="shared" si="137"/>
        <v>1</v>
      </c>
    </row>
    <row r="2314" spans="17:18" ht="12.75">
      <c r="Q2314" s="213">
        <f t="shared" si="136"/>
        <v>1</v>
      </c>
      <c r="R2314" s="213">
        <f t="shared" si="137"/>
        <v>1</v>
      </c>
    </row>
    <row r="2315" spans="17:18" ht="12.75">
      <c r="Q2315" s="213">
        <f t="shared" si="136"/>
        <v>1</v>
      </c>
      <c r="R2315" s="213">
        <f t="shared" si="137"/>
        <v>1</v>
      </c>
    </row>
    <row r="2316" spans="17:18" ht="12.75">
      <c r="Q2316" s="213">
        <f t="shared" si="136"/>
        <v>1</v>
      </c>
      <c r="R2316" s="213">
        <f t="shared" si="137"/>
        <v>1</v>
      </c>
    </row>
    <row r="2317" spans="17:18" ht="12.75">
      <c r="Q2317" s="213">
        <f t="shared" si="136"/>
        <v>1</v>
      </c>
      <c r="R2317" s="213">
        <f t="shared" si="137"/>
        <v>1</v>
      </c>
    </row>
    <row r="2318" spans="17:18" ht="12.75">
      <c r="Q2318" s="213">
        <f t="shared" si="136"/>
        <v>1</v>
      </c>
      <c r="R2318" s="213">
        <f t="shared" si="137"/>
        <v>1</v>
      </c>
    </row>
    <row r="2319" spans="17:18" ht="12.75">
      <c r="Q2319" s="213">
        <f t="shared" si="136"/>
        <v>1</v>
      </c>
      <c r="R2319" s="213">
        <f t="shared" si="137"/>
        <v>1</v>
      </c>
    </row>
    <row r="2320" spans="17:18" ht="12.75">
      <c r="Q2320" s="213">
        <f t="shared" si="136"/>
        <v>1</v>
      </c>
      <c r="R2320" s="213">
        <f t="shared" si="137"/>
        <v>1</v>
      </c>
    </row>
    <row r="2321" spans="17:18" ht="12.75">
      <c r="Q2321" s="213">
        <f t="shared" si="136"/>
        <v>1</v>
      </c>
      <c r="R2321" s="213">
        <f t="shared" si="137"/>
        <v>1</v>
      </c>
    </row>
    <row r="2322" spans="17:18" ht="12.75">
      <c r="Q2322" s="213">
        <f t="shared" si="136"/>
        <v>1</v>
      </c>
      <c r="R2322" s="213">
        <f t="shared" si="137"/>
        <v>1</v>
      </c>
    </row>
    <row r="2323" spans="17:18" ht="12.75">
      <c r="Q2323" s="213">
        <f t="shared" si="136"/>
        <v>1</v>
      </c>
      <c r="R2323" s="213">
        <f t="shared" si="137"/>
        <v>1</v>
      </c>
    </row>
    <row r="2324" spans="17:18" ht="12.75">
      <c r="Q2324" s="213">
        <f aca="true" t="shared" si="138" ref="Q2324:Q2387">IF(D2324="H",0.5,IF(D2324="L",3,1))</f>
        <v>1</v>
      </c>
      <c r="R2324" s="213">
        <f aca="true" t="shared" si="139" ref="R2324:R2387">IF(D2324="H",3,IF(D2324="L",0.5,1))</f>
        <v>1</v>
      </c>
    </row>
    <row r="2325" spans="17:18" ht="12.75">
      <c r="Q2325" s="213">
        <f t="shared" si="138"/>
        <v>1</v>
      </c>
      <c r="R2325" s="213">
        <f t="shared" si="139"/>
        <v>1</v>
      </c>
    </row>
    <row r="2326" spans="17:18" ht="12.75">
      <c r="Q2326" s="213">
        <f t="shared" si="138"/>
        <v>1</v>
      </c>
      <c r="R2326" s="213">
        <f t="shared" si="139"/>
        <v>1</v>
      </c>
    </row>
    <row r="2327" spans="17:18" ht="12.75">
      <c r="Q2327" s="213">
        <f t="shared" si="138"/>
        <v>1</v>
      </c>
      <c r="R2327" s="213">
        <f t="shared" si="139"/>
        <v>1</v>
      </c>
    </row>
    <row r="2328" spans="17:18" ht="12.75">
      <c r="Q2328" s="213">
        <f t="shared" si="138"/>
        <v>1</v>
      </c>
      <c r="R2328" s="213">
        <f t="shared" si="139"/>
        <v>1</v>
      </c>
    </row>
    <row r="2329" spans="17:18" ht="12.75">
      <c r="Q2329" s="213">
        <f t="shared" si="138"/>
        <v>1</v>
      </c>
      <c r="R2329" s="213">
        <f t="shared" si="139"/>
        <v>1</v>
      </c>
    </row>
    <row r="2330" spans="17:18" ht="12.75">
      <c r="Q2330" s="213">
        <f t="shared" si="138"/>
        <v>1</v>
      </c>
      <c r="R2330" s="213">
        <f t="shared" si="139"/>
        <v>1</v>
      </c>
    </row>
    <row r="2331" spans="17:18" ht="12.75">
      <c r="Q2331" s="213">
        <f t="shared" si="138"/>
        <v>1</v>
      </c>
      <c r="R2331" s="213">
        <f t="shared" si="139"/>
        <v>1</v>
      </c>
    </row>
    <row r="2332" spans="17:18" ht="12.75">
      <c r="Q2332" s="213">
        <f t="shared" si="138"/>
        <v>1</v>
      </c>
      <c r="R2332" s="213">
        <f t="shared" si="139"/>
        <v>1</v>
      </c>
    </row>
    <row r="2333" spans="17:18" ht="12.75">
      <c r="Q2333" s="213">
        <f t="shared" si="138"/>
        <v>1</v>
      </c>
      <c r="R2333" s="213">
        <f t="shared" si="139"/>
        <v>1</v>
      </c>
    </row>
    <row r="2334" spans="17:18" ht="12.75">
      <c r="Q2334" s="213">
        <f t="shared" si="138"/>
        <v>1</v>
      </c>
      <c r="R2334" s="213">
        <f t="shared" si="139"/>
        <v>1</v>
      </c>
    </row>
    <row r="2335" spans="17:18" ht="12.75">
      <c r="Q2335" s="213">
        <f t="shared" si="138"/>
        <v>1</v>
      </c>
      <c r="R2335" s="213">
        <f t="shared" si="139"/>
        <v>1</v>
      </c>
    </row>
    <row r="2336" spans="17:18" ht="12.75">
      <c r="Q2336" s="213">
        <f t="shared" si="138"/>
        <v>1</v>
      </c>
      <c r="R2336" s="213">
        <f t="shared" si="139"/>
        <v>1</v>
      </c>
    </row>
    <row r="2337" spans="17:18" ht="12.75">
      <c r="Q2337" s="213">
        <f t="shared" si="138"/>
        <v>1</v>
      </c>
      <c r="R2337" s="213">
        <f t="shared" si="139"/>
        <v>1</v>
      </c>
    </row>
    <row r="2338" spans="17:18" ht="12.75">
      <c r="Q2338" s="213">
        <f t="shared" si="138"/>
        <v>1</v>
      </c>
      <c r="R2338" s="213">
        <f t="shared" si="139"/>
        <v>1</v>
      </c>
    </row>
    <row r="2339" spans="17:18" ht="12.75">
      <c r="Q2339" s="213">
        <f t="shared" si="138"/>
        <v>1</v>
      </c>
      <c r="R2339" s="213">
        <f t="shared" si="139"/>
        <v>1</v>
      </c>
    </row>
    <row r="2340" spans="17:18" ht="12.75">
      <c r="Q2340" s="213">
        <f t="shared" si="138"/>
        <v>1</v>
      </c>
      <c r="R2340" s="213">
        <f t="shared" si="139"/>
        <v>1</v>
      </c>
    </row>
    <row r="2341" spans="17:18" ht="12.75">
      <c r="Q2341" s="213">
        <f t="shared" si="138"/>
        <v>1</v>
      </c>
      <c r="R2341" s="213">
        <f t="shared" si="139"/>
        <v>1</v>
      </c>
    </row>
    <row r="2342" spans="17:18" ht="12.75">
      <c r="Q2342" s="213">
        <f t="shared" si="138"/>
        <v>1</v>
      </c>
      <c r="R2342" s="213">
        <f t="shared" si="139"/>
        <v>1</v>
      </c>
    </row>
    <row r="2343" spans="17:18" ht="12.75">
      <c r="Q2343" s="213">
        <f t="shared" si="138"/>
        <v>1</v>
      </c>
      <c r="R2343" s="213">
        <f t="shared" si="139"/>
        <v>1</v>
      </c>
    </row>
    <row r="2344" spans="17:18" ht="12.75">
      <c r="Q2344" s="213">
        <f t="shared" si="138"/>
        <v>1</v>
      </c>
      <c r="R2344" s="213">
        <f t="shared" si="139"/>
        <v>1</v>
      </c>
    </row>
    <row r="2345" spans="17:18" ht="12.75">
      <c r="Q2345" s="213">
        <f t="shared" si="138"/>
        <v>1</v>
      </c>
      <c r="R2345" s="213">
        <f t="shared" si="139"/>
        <v>1</v>
      </c>
    </row>
    <row r="2346" spans="17:18" ht="12.75">
      <c r="Q2346" s="213">
        <f t="shared" si="138"/>
        <v>1</v>
      </c>
      <c r="R2346" s="213">
        <f t="shared" si="139"/>
        <v>1</v>
      </c>
    </row>
    <row r="2347" spans="17:18" ht="12.75">
      <c r="Q2347" s="213">
        <f t="shared" si="138"/>
        <v>1</v>
      </c>
      <c r="R2347" s="213">
        <f t="shared" si="139"/>
        <v>1</v>
      </c>
    </row>
    <row r="2348" spans="17:18" ht="12.75">
      <c r="Q2348" s="213">
        <f t="shared" si="138"/>
        <v>1</v>
      </c>
      <c r="R2348" s="213">
        <f t="shared" si="139"/>
        <v>1</v>
      </c>
    </row>
    <row r="2349" spans="17:18" ht="12.75">
      <c r="Q2349" s="213">
        <f t="shared" si="138"/>
        <v>1</v>
      </c>
      <c r="R2349" s="213">
        <f t="shared" si="139"/>
        <v>1</v>
      </c>
    </row>
    <row r="2350" spans="17:18" ht="12.75">
      <c r="Q2350" s="213">
        <f t="shared" si="138"/>
        <v>1</v>
      </c>
      <c r="R2350" s="213">
        <f t="shared" si="139"/>
        <v>1</v>
      </c>
    </row>
    <row r="2351" spans="17:18" ht="12.75">
      <c r="Q2351" s="213">
        <f t="shared" si="138"/>
        <v>1</v>
      </c>
      <c r="R2351" s="213">
        <f t="shared" si="139"/>
        <v>1</v>
      </c>
    </row>
    <row r="2352" spans="17:18" ht="12.75">
      <c r="Q2352" s="213">
        <f t="shared" si="138"/>
        <v>1</v>
      </c>
      <c r="R2352" s="213">
        <f t="shared" si="139"/>
        <v>1</v>
      </c>
    </row>
    <row r="2353" spans="17:18" ht="12.75">
      <c r="Q2353" s="213">
        <f t="shared" si="138"/>
        <v>1</v>
      </c>
      <c r="R2353" s="213">
        <f t="shared" si="139"/>
        <v>1</v>
      </c>
    </row>
    <row r="2354" spans="17:18" ht="12.75">
      <c r="Q2354" s="213">
        <f t="shared" si="138"/>
        <v>1</v>
      </c>
      <c r="R2354" s="213">
        <f t="shared" si="139"/>
        <v>1</v>
      </c>
    </row>
    <row r="2355" spans="17:18" ht="12.75">
      <c r="Q2355" s="213">
        <f t="shared" si="138"/>
        <v>1</v>
      </c>
      <c r="R2355" s="213">
        <f t="shared" si="139"/>
        <v>1</v>
      </c>
    </row>
    <row r="2356" spans="17:18" ht="12.75">
      <c r="Q2356" s="213">
        <f t="shared" si="138"/>
        <v>1</v>
      </c>
      <c r="R2356" s="213">
        <f t="shared" si="139"/>
        <v>1</v>
      </c>
    </row>
    <row r="2357" spans="17:18" ht="12.75">
      <c r="Q2357" s="213">
        <f t="shared" si="138"/>
        <v>1</v>
      </c>
      <c r="R2357" s="213">
        <f t="shared" si="139"/>
        <v>1</v>
      </c>
    </row>
    <row r="2358" spans="17:18" ht="12.75">
      <c r="Q2358" s="213">
        <f t="shared" si="138"/>
        <v>1</v>
      </c>
      <c r="R2358" s="213">
        <f t="shared" si="139"/>
        <v>1</v>
      </c>
    </row>
    <row r="2359" spans="17:18" ht="12.75">
      <c r="Q2359" s="213">
        <f t="shared" si="138"/>
        <v>1</v>
      </c>
      <c r="R2359" s="213">
        <f t="shared" si="139"/>
        <v>1</v>
      </c>
    </row>
    <row r="2360" spans="17:18" ht="12.75">
      <c r="Q2360" s="213">
        <f t="shared" si="138"/>
        <v>1</v>
      </c>
      <c r="R2360" s="213">
        <f t="shared" si="139"/>
        <v>1</v>
      </c>
    </row>
    <row r="2361" spans="17:18" ht="12.75">
      <c r="Q2361" s="213">
        <f t="shared" si="138"/>
        <v>1</v>
      </c>
      <c r="R2361" s="213">
        <f t="shared" si="139"/>
        <v>1</v>
      </c>
    </row>
    <row r="2362" spans="17:18" ht="12.75">
      <c r="Q2362" s="213">
        <f t="shared" si="138"/>
        <v>1</v>
      </c>
      <c r="R2362" s="213">
        <f t="shared" si="139"/>
        <v>1</v>
      </c>
    </row>
    <row r="2363" spans="17:18" ht="12.75">
      <c r="Q2363" s="213">
        <f t="shared" si="138"/>
        <v>1</v>
      </c>
      <c r="R2363" s="213">
        <f t="shared" si="139"/>
        <v>1</v>
      </c>
    </row>
    <row r="2364" spans="17:18" ht="12.75">
      <c r="Q2364" s="213">
        <f t="shared" si="138"/>
        <v>1</v>
      </c>
      <c r="R2364" s="213">
        <f t="shared" si="139"/>
        <v>1</v>
      </c>
    </row>
    <row r="2365" spans="17:18" ht="12.75">
      <c r="Q2365" s="213">
        <f t="shared" si="138"/>
        <v>1</v>
      </c>
      <c r="R2365" s="213">
        <f t="shared" si="139"/>
        <v>1</v>
      </c>
    </row>
    <row r="2366" spans="17:18" ht="12.75">
      <c r="Q2366" s="213">
        <f t="shared" si="138"/>
        <v>1</v>
      </c>
      <c r="R2366" s="213">
        <f t="shared" si="139"/>
        <v>1</v>
      </c>
    </row>
    <row r="2367" spans="17:18" ht="12.75">
      <c r="Q2367" s="213">
        <f t="shared" si="138"/>
        <v>1</v>
      </c>
      <c r="R2367" s="213">
        <f t="shared" si="139"/>
        <v>1</v>
      </c>
    </row>
    <row r="2368" spans="17:18" ht="12.75">
      <c r="Q2368" s="213">
        <f t="shared" si="138"/>
        <v>1</v>
      </c>
      <c r="R2368" s="213">
        <f t="shared" si="139"/>
        <v>1</v>
      </c>
    </row>
    <row r="2369" spans="17:18" ht="12.75">
      <c r="Q2369" s="213">
        <f t="shared" si="138"/>
        <v>1</v>
      </c>
      <c r="R2369" s="213">
        <f t="shared" si="139"/>
        <v>1</v>
      </c>
    </row>
    <row r="2370" spans="17:18" ht="12.75">
      <c r="Q2370" s="213">
        <f t="shared" si="138"/>
        <v>1</v>
      </c>
      <c r="R2370" s="213">
        <f t="shared" si="139"/>
        <v>1</v>
      </c>
    </row>
    <row r="2371" spans="17:18" ht="12.75">
      <c r="Q2371" s="213">
        <f t="shared" si="138"/>
        <v>1</v>
      </c>
      <c r="R2371" s="213">
        <f t="shared" si="139"/>
        <v>1</v>
      </c>
    </row>
    <row r="2372" spans="17:18" ht="12.75">
      <c r="Q2372" s="213">
        <f t="shared" si="138"/>
        <v>1</v>
      </c>
      <c r="R2372" s="213">
        <f t="shared" si="139"/>
        <v>1</v>
      </c>
    </row>
    <row r="2373" spans="17:18" ht="12.75">
      <c r="Q2373" s="213">
        <f t="shared" si="138"/>
        <v>1</v>
      </c>
      <c r="R2373" s="213">
        <f t="shared" si="139"/>
        <v>1</v>
      </c>
    </row>
    <row r="2374" spans="17:18" ht="12.75">
      <c r="Q2374" s="213">
        <f t="shared" si="138"/>
        <v>1</v>
      </c>
      <c r="R2374" s="213">
        <f t="shared" si="139"/>
        <v>1</v>
      </c>
    </row>
    <row r="2375" spans="17:18" ht="12.75">
      <c r="Q2375" s="213">
        <f t="shared" si="138"/>
        <v>1</v>
      </c>
      <c r="R2375" s="213">
        <f t="shared" si="139"/>
        <v>1</v>
      </c>
    </row>
    <row r="2376" spans="17:18" ht="12.75">
      <c r="Q2376" s="213">
        <f t="shared" si="138"/>
        <v>1</v>
      </c>
      <c r="R2376" s="213">
        <f t="shared" si="139"/>
        <v>1</v>
      </c>
    </row>
    <row r="2377" spans="17:18" ht="12.75">
      <c r="Q2377" s="213">
        <f t="shared" si="138"/>
        <v>1</v>
      </c>
      <c r="R2377" s="213">
        <f t="shared" si="139"/>
        <v>1</v>
      </c>
    </row>
    <row r="2378" spans="17:18" ht="12.75">
      <c r="Q2378" s="213">
        <f t="shared" si="138"/>
        <v>1</v>
      </c>
      <c r="R2378" s="213">
        <f t="shared" si="139"/>
        <v>1</v>
      </c>
    </row>
    <row r="2379" spans="17:18" ht="12.75">
      <c r="Q2379" s="213">
        <f t="shared" si="138"/>
        <v>1</v>
      </c>
      <c r="R2379" s="213">
        <f t="shared" si="139"/>
        <v>1</v>
      </c>
    </row>
    <row r="2380" spans="17:18" ht="12.75">
      <c r="Q2380" s="213">
        <f t="shared" si="138"/>
        <v>1</v>
      </c>
      <c r="R2380" s="213">
        <f t="shared" si="139"/>
        <v>1</v>
      </c>
    </row>
    <row r="2381" spans="17:18" ht="12.75">
      <c r="Q2381" s="213">
        <f t="shared" si="138"/>
        <v>1</v>
      </c>
      <c r="R2381" s="213">
        <f t="shared" si="139"/>
        <v>1</v>
      </c>
    </row>
    <row r="2382" spans="17:18" ht="12.75">
      <c r="Q2382" s="213">
        <f t="shared" si="138"/>
        <v>1</v>
      </c>
      <c r="R2382" s="213">
        <f t="shared" si="139"/>
        <v>1</v>
      </c>
    </row>
    <row r="2383" spans="17:18" ht="12.75">
      <c r="Q2383" s="213">
        <f t="shared" si="138"/>
        <v>1</v>
      </c>
      <c r="R2383" s="213">
        <f t="shared" si="139"/>
        <v>1</v>
      </c>
    </row>
    <row r="2384" spans="17:18" ht="12.75">
      <c r="Q2384" s="213">
        <f t="shared" si="138"/>
        <v>1</v>
      </c>
      <c r="R2384" s="213">
        <f t="shared" si="139"/>
        <v>1</v>
      </c>
    </row>
    <row r="2385" spans="17:18" ht="12.75">
      <c r="Q2385" s="213">
        <f t="shared" si="138"/>
        <v>1</v>
      </c>
      <c r="R2385" s="213">
        <f t="shared" si="139"/>
        <v>1</v>
      </c>
    </row>
    <row r="2386" spans="17:18" ht="12.75">
      <c r="Q2386" s="213">
        <f t="shared" si="138"/>
        <v>1</v>
      </c>
      <c r="R2386" s="213">
        <f t="shared" si="139"/>
        <v>1</v>
      </c>
    </row>
    <row r="2387" spans="17:18" ht="12.75">
      <c r="Q2387" s="213">
        <f t="shared" si="138"/>
        <v>1</v>
      </c>
      <c r="R2387" s="213">
        <f t="shared" si="139"/>
        <v>1</v>
      </c>
    </row>
    <row r="2388" spans="17:18" ht="12.75">
      <c r="Q2388" s="213">
        <f aca="true" t="shared" si="140" ref="Q2388:Q2451">IF(D2388="H",0.5,IF(D2388="L",3,1))</f>
        <v>1</v>
      </c>
      <c r="R2388" s="213">
        <f aca="true" t="shared" si="141" ref="R2388:R2451">IF(D2388="H",3,IF(D2388="L",0.5,1))</f>
        <v>1</v>
      </c>
    </row>
    <row r="2389" spans="17:18" ht="12.75">
      <c r="Q2389" s="213">
        <f t="shared" si="140"/>
        <v>1</v>
      </c>
      <c r="R2389" s="213">
        <f t="shared" si="141"/>
        <v>1</v>
      </c>
    </row>
    <row r="2390" spans="17:18" ht="12.75">
      <c r="Q2390" s="213">
        <f t="shared" si="140"/>
        <v>1</v>
      </c>
      <c r="R2390" s="213">
        <f t="shared" si="141"/>
        <v>1</v>
      </c>
    </row>
    <row r="2391" spans="17:18" ht="12.75">
      <c r="Q2391" s="213">
        <f t="shared" si="140"/>
        <v>1</v>
      </c>
      <c r="R2391" s="213">
        <f t="shared" si="141"/>
        <v>1</v>
      </c>
    </row>
    <row r="2392" spans="17:18" ht="12.75">
      <c r="Q2392" s="213">
        <f t="shared" si="140"/>
        <v>1</v>
      </c>
      <c r="R2392" s="213">
        <f t="shared" si="141"/>
        <v>1</v>
      </c>
    </row>
    <row r="2393" spans="17:18" ht="12.75">
      <c r="Q2393" s="213">
        <f t="shared" si="140"/>
        <v>1</v>
      </c>
      <c r="R2393" s="213">
        <f t="shared" si="141"/>
        <v>1</v>
      </c>
    </row>
    <row r="2394" spans="17:18" ht="12.75">
      <c r="Q2394" s="213">
        <f t="shared" si="140"/>
        <v>1</v>
      </c>
      <c r="R2394" s="213">
        <f t="shared" si="141"/>
        <v>1</v>
      </c>
    </row>
    <row r="2395" spans="17:18" ht="12.75">
      <c r="Q2395" s="213">
        <f t="shared" si="140"/>
        <v>1</v>
      </c>
      <c r="R2395" s="213">
        <f t="shared" si="141"/>
        <v>1</v>
      </c>
    </row>
    <row r="2396" spans="17:18" ht="12.75">
      <c r="Q2396" s="213">
        <f t="shared" si="140"/>
        <v>1</v>
      </c>
      <c r="R2396" s="213">
        <f t="shared" si="141"/>
        <v>1</v>
      </c>
    </row>
    <row r="2397" spans="17:18" ht="12.75">
      <c r="Q2397" s="213">
        <f t="shared" si="140"/>
        <v>1</v>
      </c>
      <c r="R2397" s="213">
        <f t="shared" si="141"/>
        <v>1</v>
      </c>
    </row>
    <row r="2398" spans="17:18" ht="12.75">
      <c r="Q2398" s="213">
        <f t="shared" si="140"/>
        <v>1</v>
      </c>
      <c r="R2398" s="213">
        <f t="shared" si="141"/>
        <v>1</v>
      </c>
    </row>
    <row r="2399" spans="17:18" ht="12.75">
      <c r="Q2399" s="213">
        <f t="shared" si="140"/>
        <v>1</v>
      </c>
      <c r="R2399" s="213">
        <f t="shared" si="141"/>
        <v>1</v>
      </c>
    </row>
    <row r="2400" spans="17:18" ht="12.75">
      <c r="Q2400" s="213">
        <f t="shared" si="140"/>
        <v>1</v>
      </c>
      <c r="R2400" s="213">
        <f t="shared" si="141"/>
        <v>1</v>
      </c>
    </row>
    <row r="2401" spans="17:18" ht="12.75">
      <c r="Q2401" s="213">
        <f t="shared" si="140"/>
        <v>1</v>
      </c>
      <c r="R2401" s="213">
        <f t="shared" si="141"/>
        <v>1</v>
      </c>
    </row>
    <row r="2402" spans="17:18" ht="12.75">
      <c r="Q2402" s="213">
        <f t="shared" si="140"/>
        <v>1</v>
      </c>
      <c r="R2402" s="213">
        <f t="shared" si="141"/>
        <v>1</v>
      </c>
    </row>
    <row r="2403" spans="17:18" ht="12.75">
      <c r="Q2403" s="213">
        <f t="shared" si="140"/>
        <v>1</v>
      </c>
      <c r="R2403" s="213">
        <f t="shared" si="141"/>
        <v>1</v>
      </c>
    </row>
    <row r="2404" spans="17:18" ht="12.75">
      <c r="Q2404" s="213">
        <f t="shared" si="140"/>
        <v>1</v>
      </c>
      <c r="R2404" s="213">
        <f t="shared" si="141"/>
        <v>1</v>
      </c>
    </row>
    <row r="2405" spans="17:18" ht="12.75">
      <c r="Q2405" s="213">
        <f t="shared" si="140"/>
        <v>1</v>
      </c>
      <c r="R2405" s="213">
        <f t="shared" si="141"/>
        <v>1</v>
      </c>
    </row>
    <row r="2406" spans="17:18" ht="12.75">
      <c r="Q2406" s="213">
        <f t="shared" si="140"/>
        <v>1</v>
      </c>
      <c r="R2406" s="213">
        <f t="shared" si="141"/>
        <v>1</v>
      </c>
    </row>
    <row r="2407" spans="17:18" ht="12.75">
      <c r="Q2407" s="213">
        <f t="shared" si="140"/>
        <v>1</v>
      </c>
      <c r="R2407" s="213">
        <f t="shared" si="141"/>
        <v>1</v>
      </c>
    </row>
    <row r="2408" spans="17:18" ht="12.75">
      <c r="Q2408" s="213">
        <f t="shared" si="140"/>
        <v>1</v>
      </c>
      <c r="R2408" s="213">
        <f t="shared" si="141"/>
        <v>1</v>
      </c>
    </row>
    <row r="2409" spans="17:18" ht="12.75">
      <c r="Q2409" s="213">
        <f t="shared" si="140"/>
        <v>1</v>
      </c>
      <c r="R2409" s="213">
        <f t="shared" si="141"/>
        <v>1</v>
      </c>
    </row>
    <row r="2410" spans="17:18" ht="12.75">
      <c r="Q2410" s="213">
        <f t="shared" si="140"/>
        <v>1</v>
      </c>
      <c r="R2410" s="213">
        <f t="shared" si="141"/>
        <v>1</v>
      </c>
    </row>
    <row r="2411" spans="17:18" ht="12.75">
      <c r="Q2411" s="213">
        <f t="shared" si="140"/>
        <v>1</v>
      </c>
      <c r="R2411" s="213">
        <f t="shared" si="141"/>
        <v>1</v>
      </c>
    </row>
    <row r="2412" spans="17:18" ht="12.75">
      <c r="Q2412" s="213">
        <f t="shared" si="140"/>
        <v>1</v>
      </c>
      <c r="R2412" s="213">
        <f t="shared" si="141"/>
        <v>1</v>
      </c>
    </row>
    <row r="2413" spans="17:18" ht="12.75">
      <c r="Q2413" s="213">
        <f t="shared" si="140"/>
        <v>1</v>
      </c>
      <c r="R2413" s="213">
        <f t="shared" si="141"/>
        <v>1</v>
      </c>
    </row>
    <row r="2414" spans="17:18" ht="12.75">
      <c r="Q2414" s="213">
        <f t="shared" si="140"/>
        <v>1</v>
      </c>
      <c r="R2414" s="213">
        <f t="shared" si="141"/>
        <v>1</v>
      </c>
    </row>
    <row r="2415" spans="17:18" ht="12.75">
      <c r="Q2415" s="213">
        <f t="shared" si="140"/>
        <v>1</v>
      </c>
      <c r="R2415" s="213">
        <f t="shared" si="141"/>
        <v>1</v>
      </c>
    </row>
    <row r="2416" spans="17:18" ht="12.75">
      <c r="Q2416" s="213">
        <f t="shared" si="140"/>
        <v>1</v>
      </c>
      <c r="R2416" s="213">
        <f t="shared" si="141"/>
        <v>1</v>
      </c>
    </row>
    <row r="2417" spans="17:18" ht="12.75">
      <c r="Q2417" s="213">
        <f t="shared" si="140"/>
        <v>1</v>
      </c>
      <c r="R2417" s="213">
        <f t="shared" si="141"/>
        <v>1</v>
      </c>
    </row>
    <row r="2418" spans="17:18" ht="12.75">
      <c r="Q2418" s="213">
        <f t="shared" si="140"/>
        <v>1</v>
      </c>
      <c r="R2418" s="213">
        <f t="shared" si="141"/>
        <v>1</v>
      </c>
    </row>
    <row r="2419" spans="17:18" ht="12.75">
      <c r="Q2419" s="213">
        <f t="shared" si="140"/>
        <v>1</v>
      </c>
      <c r="R2419" s="213">
        <f t="shared" si="141"/>
        <v>1</v>
      </c>
    </row>
    <row r="2420" spans="17:18" ht="12.75">
      <c r="Q2420" s="213">
        <f t="shared" si="140"/>
        <v>1</v>
      </c>
      <c r="R2420" s="213">
        <f t="shared" si="141"/>
        <v>1</v>
      </c>
    </row>
    <row r="2421" spans="17:18" ht="12.75">
      <c r="Q2421" s="213">
        <f t="shared" si="140"/>
        <v>1</v>
      </c>
      <c r="R2421" s="213">
        <f t="shared" si="141"/>
        <v>1</v>
      </c>
    </row>
    <row r="2422" spans="17:18" ht="12.75">
      <c r="Q2422" s="213">
        <f t="shared" si="140"/>
        <v>1</v>
      </c>
      <c r="R2422" s="213">
        <f t="shared" si="141"/>
        <v>1</v>
      </c>
    </row>
    <row r="2423" spans="17:18" ht="12.75">
      <c r="Q2423" s="213">
        <f t="shared" si="140"/>
        <v>1</v>
      </c>
      <c r="R2423" s="213">
        <f t="shared" si="141"/>
        <v>1</v>
      </c>
    </row>
    <row r="2424" spans="17:18" ht="12.75">
      <c r="Q2424" s="213">
        <f t="shared" si="140"/>
        <v>1</v>
      </c>
      <c r="R2424" s="213">
        <f t="shared" si="141"/>
        <v>1</v>
      </c>
    </row>
    <row r="2425" spans="17:18" ht="12.75">
      <c r="Q2425" s="213">
        <f t="shared" si="140"/>
        <v>1</v>
      </c>
      <c r="R2425" s="213">
        <f t="shared" si="141"/>
        <v>1</v>
      </c>
    </row>
    <row r="2426" spans="17:18" ht="12.75">
      <c r="Q2426" s="213">
        <f t="shared" si="140"/>
        <v>1</v>
      </c>
      <c r="R2426" s="213">
        <f t="shared" si="141"/>
        <v>1</v>
      </c>
    </row>
    <row r="2427" spans="17:18" ht="12.75">
      <c r="Q2427" s="213">
        <f t="shared" si="140"/>
        <v>1</v>
      </c>
      <c r="R2427" s="213">
        <f t="shared" si="141"/>
        <v>1</v>
      </c>
    </row>
    <row r="2428" spans="17:18" ht="12.75">
      <c r="Q2428" s="213">
        <f t="shared" si="140"/>
        <v>1</v>
      </c>
      <c r="R2428" s="213">
        <f t="shared" si="141"/>
        <v>1</v>
      </c>
    </row>
    <row r="2429" spans="17:18" ht="12.75">
      <c r="Q2429" s="213">
        <f t="shared" si="140"/>
        <v>1</v>
      </c>
      <c r="R2429" s="213">
        <f t="shared" si="141"/>
        <v>1</v>
      </c>
    </row>
    <row r="2430" spans="17:18" ht="12.75">
      <c r="Q2430" s="213">
        <f t="shared" si="140"/>
        <v>1</v>
      </c>
      <c r="R2430" s="213">
        <f t="shared" si="141"/>
        <v>1</v>
      </c>
    </row>
    <row r="2431" spans="17:18" ht="12.75">
      <c r="Q2431" s="213">
        <f t="shared" si="140"/>
        <v>1</v>
      </c>
      <c r="R2431" s="213">
        <f t="shared" si="141"/>
        <v>1</v>
      </c>
    </row>
    <row r="2432" spans="17:18" ht="12.75">
      <c r="Q2432" s="213">
        <f t="shared" si="140"/>
        <v>1</v>
      </c>
      <c r="R2432" s="213">
        <f t="shared" si="141"/>
        <v>1</v>
      </c>
    </row>
    <row r="2433" spans="17:18" ht="12.75">
      <c r="Q2433" s="213">
        <f t="shared" si="140"/>
        <v>1</v>
      </c>
      <c r="R2433" s="213">
        <f t="shared" si="141"/>
        <v>1</v>
      </c>
    </row>
    <row r="2434" spans="17:18" ht="12.75">
      <c r="Q2434" s="213">
        <f t="shared" si="140"/>
        <v>1</v>
      </c>
      <c r="R2434" s="213">
        <f t="shared" si="141"/>
        <v>1</v>
      </c>
    </row>
    <row r="2435" spans="17:18" ht="12.75">
      <c r="Q2435" s="213">
        <f t="shared" si="140"/>
        <v>1</v>
      </c>
      <c r="R2435" s="213">
        <f t="shared" si="141"/>
        <v>1</v>
      </c>
    </row>
    <row r="2436" spans="17:18" ht="12.75">
      <c r="Q2436" s="213">
        <f t="shared" si="140"/>
        <v>1</v>
      </c>
      <c r="R2436" s="213">
        <f t="shared" si="141"/>
        <v>1</v>
      </c>
    </row>
    <row r="2437" spans="17:18" ht="12.75">
      <c r="Q2437" s="213">
        <f t="shared" si="140"/>
        <v>1</v>
      </c>
      <c r="R2437" s="213">
        <f t="shared" si="141"/>
        <v>1</v>
      </c>
    </row>
    <row r="2438" spans="17:18" ht="12.75">
      <c r="Q2438" s="213">
        <f t="shared" si="140"/>
        <v>1</v>
      </c>
      <c r="R2438" s="213">
        <f t="shared" si="141"/>
        <v>1</v>
      </c>
    </row>
    <row r="2439" spans="17:18" ht="12.75">
      <c r="Q2439" s="213">
        <f t="shared" si="140"/>
        <v>1</v>
      </c>
      <c r="R2439" s="213">
        <f t="shared" si="141"/>
        <v>1</v>
      </c>
    </row>
    <row r="2440" spans="17:18" ht="12.75">
      <c r="Q2440" s="213">
        <f t="shared" si="140"/>
        <v>1</v>
      </c>
      <c r="R2440" s="213">
        <f t="shared" si="141"/>
        <v>1</v>
      </c>
    </row>
    <row r="2441" spans="17:18" ht="12.75">
      <c r="Q2441" s="213">
        <f t="shared" si="140"/>
        <v>1</v>
      </c>
      <c r="R2441" s="213">
        <f t="shared" si="141"/>
        <v>1</v>
      </c>
    </row>
    <row r="2442" spans="17:18" ht="12.75">
      <c r="Q2442" s="213">
        <f t="shared" si="140"/>
        <v>1</v>
      </c>
      <c r="R2442" s="213">
        <f t="shared" si="141"/>
        <v>1</v>
      </c>
    </row>
    <row r="2443" spans="17:18" ht="12.75">
      <c r="Q2443" s="213">
        <f t="shared" si="140"/>
        <v>1</v>
      </c>
      <c r="R2443" s="213">
        <f t="shared" si="141"/>
        <v>1</v>
      </c>
    </row>
    <row r="2444" spans="17:18" ht="12.75">
      <c r="Q2444" s="213">
        <f t="shared" si="140"/>
        <v>1</v>
      </c>
      <c r="R2444" s="213">
        <f t="shared" si="141"/>
        <v>1</v>
      </c>
    </row>
    <row r="2445" spans="17:18" ht="12.75">
      <c r="Q2445" s="213">
        <f t="shared" si="140"/>
        <v>1</v>
      </c>
      <c r="R2445" s="213">
        <f t="shared" si="141"/>
        <v>1</v>
      </c>
    </row>
    <row r="2446" spans="17:18" ht="12.75">
      <c r="Q2446" s="213">
        <f t="shared" si="140"/>
        <v>1</v>
      </c>
      <c r="R2446" s="213">
        <f t="shared" si="141"/>
        <v>1</v>
      </c>
    </row>
    <row r="2447" spans="17:18" ht="12.75">
      <c r="Q2447" s="213">
        <f t="shared" si="140"/>
        <v>1</v>
      </c>
      <c r="R2447" s="213">
        <f t="shared" si="141"/>
        <v>1</v>
      </c>
    </row>
    <row r="2448" spans="17:18" ht="12.75">
      <c r="Q2448" s="213">
        <f t="shared" si="140"/>
        <v>1</v>
      </c>
      <c r="R2448" s="213">
        <f t="shared" si="141"/>
        <v>1</v>
      </c>
    </row>
    <row r="2449" spans="17:18" ht="12.75">
      <c r="Q2449" s="213">
        <f t="shared" si="140"/>
        <v>1</v>
      </c>
      <c r="R2449" s="213">
        <f t="shared" si="141"/>
        <v>1</v>
      </c>
    </row>
    <row r="2450" spans="17:18" ht="12.75">
      <c r="Q2450" s="213">
        <f t="shared" si="140"/>
        <v>1</v>
      </c>
      <c r="R2450" s="213">
        <f t="shared" si="141"/>
        <v>1</v>
      </c>
    </row>
    <row r="2451" spans="17:18" ht="12.75">
      <c r="Q2451" s="213">
        <f t="shared" si="140"/>
        <v>1</v>
      </c>
      <c r="R2451" s="213">
        <f t="shared" si="141"/>
        <v>1</v>
      </c>
    </row>
    <row r="2452" spans="17:18" ht="12.75">
      <c r="Q2452" s="213">
        <f aca="true" t="shared" si="142" ref="Q2452:Q2515">IF(D2452="H",0.5,IF(D2452="L",3,1))</f>
        <v>1</v>
      </c>
      <c r="R2452" s="213">
        <f aca="true" t="shared" si="143" ref="R2452:R2515">IF(D2452="H",3,IF(D2452="L",0.5,1))</f>
        <v>1</v>
      </c>
    </row>
    <row r="2453" spans="17:18" ht="12.75">
      <c r="Q2453" s="213">
        <f t="shared" si="142"/>
        <v>1</v>
      </c>
      <c r="R2453" s="213">
        <f t="shared" si="143"/>
        <v>1</v>
      </c>
    </row>
    <row r="2454" spans="17:18" ht="12.75">
      <c r="Q2454" s="213">
        <f t="shared" si="142"/>
        <v>1</v>
      </c>
      <c r="R2454" s="213">
        <f t="shared" si="143"/>
        <v>1</v>
      </c>
    </row>
    <row r="2455" spans="17:18" ht="12.75">
      <c r="Q2455" s="213">
        <f t="shared" si="142"/>
        <v>1</v>
      </c>
      <c r="R2455" s="213">
        <f t="shared" si="143"/>
        <v>1</v>
      </c>
    </row>
    <row r="2456" spans="17:18" ht="12.75">
      <c r="Q2456" s="213">
        <f t="shared" si="142"/>
        <v>1</v>
      </c>
      <c r="R2456" s="213">
        <f t="shared" si="143"/>
        <v>1</v>
      </c>
    </row>
    <row r="2457" spans="17:18" ht="12.75">
      <c r="Q2457" s="213">
        <f t="shared" si="142"/>
        <v>1</v>
      </c>
      <c r="R2457" s="213">
        <f t="shared" si="143"/>
        <v>1</v>
      </c>
    </row>
    <row r="2458" spans="17:18" ht="12.75">
      <c r="Q2458" s="213">
        <f t="shared" si="142"/>
        <v>1</v>
      </c>
      <c r="R2458" s="213">
        <f t="shared" si="143"/>
        <v>1</v>
      </c>
    </row>
    <row r="2459" spans="17:18" ht="12.75">
      <c r="Q2459" s="213">
        <f t="shared" si="142"/>
        <v>1</v>
      </c>
      <c r="R2459" s="213">
        <f t="shared" si="143"/>
        <v>1</v>
      </c>
    </row>
    <row r="2460" spans="17:18" ht="12.75">
      <c r="Q2460" s="213">
        <f t="shared" si="142"/>
        <v>1</v>
      </c>
      <c r="R2460" s="213">
        <f t="shared" si="143"/>
        <v>1</v>
      </c>
    </row>
    <row r="2461" spans="17:18" ht="12.75">
      <c r="Q2461" s="213">
        <f t="shared" si="142"/>
        <v>1</v>
      </c>
      <c r="R2461" s="213">
        <f t="shared" si="143"/>
        <v>1</v>
      </c>
    </row>
    <row r="2462" spans="17:18" ht="12.75">
      <c r="Q2462" s="213">
        <f t="shared" si="142"/>
        <v>1</v>
      </c>
      <c r="R2462" s="213">
        <f t="shared" si="143"/>
        <v>1</v>
      </c>
    </row>
    <row r="2463" spans="17:18" ht="12.75">
      <c r="Q2463" s="213">
        <f t="shared" si="142"/>
        <v>1</v>
      </c>
      <c r="R2463" s="213">
        <f t="shared" si="143"/>
        <v>1</v>
      </c>
    </row>
    <row r="2464" spans="17:18" ht="12.75">
      <c r="Q2464" s="213">
        <f t="shared" si="142"/>
        <v>1</v>
      </c>
      <c r="R2464" s="213">
        <f t="shared" si="143"/>
        <v>1</v>
      </c>
    </row>
    <row r="2465" spans="17:18" ht="12.75">
      <c r="Q2465" s="213">
        <f t="shared" si="142"/>
        <v>1</v>
      </c>
      <c r="R2465" s="213">
        <f t="shared" si="143"/>
        <v>1</v>
      </c>
    </row>
    <row r="2466" spans="17:18" ht="12.75">
      <c r="Q2466" s="213">
        <f t="shared" si="142"/>
        <v>1</v>
      </c>
      <c r="R2466" s="213">
        <f t="shared" si="143"/>
        <v>1</v>
      </c>
    </row>
    <row r="2467" spans="17:18" ht="12.75">
      <c r="Q2467" s="213">
        <f t="shared" si="142"/>
        <v>1</v>
      </c>
      <c r="R2467" s="213">
        <f t="shared" si="143"/>
        <v>1</v>
      </c>
    </row>
    <row r="2468" spans="17:18" ht="12.75">
      <c r="Q2468" s="213">
        <f t="shared" si="142"/>
        <v>1</v>
      </c>
      <c r="R2468" s="213">
        <f t="shared" si="143"/>
        <v>1</v>
      </c>
    </row>
    <row r="2469" spans="17:18" ht="12.75">
      <c r="Q2469" s="213">
        <f t="shared" si="142"/>
        <v>1</v>
      </c>
      <c r="R2469" s="213">
        <f t="shared" si="143"/>
        <v>1</v>
      </c>
    </row>
    <row r="2470" spans="17:18" ht="12.75">
      <c r="Q2470" s="213">
        <f t="shared" si="142"/>
        <v>1</v>
      </c>
      <c r="R2470" s="213">
        <f t="shared" si="143"/>
        <v>1</v>
      </c>
    </row>
    <row r="2471" spans="17:18" ht="12.75">
      <c r="Q2471" s="213">
        <f t="shared" si="142"/>
        <v>1</v>
      </c>
      <c r="R2471" s="213">
        <f t="shared" si="143"/>
        <v>1</v>
      </c>
    </row>
    <row r="2472" spans="17:18" ht="12.75">
      <c r="Q2472" s="213">
        <f t="shared" si="142"/>
        <v>1</v>
      </c>
      <c r="R2472" s="213">
        <f t="shared" si="143"/>
        <v>1</v>
      </c>
    </row>
    <row r="2473" spans="17:18" ht="12.75">
      <c r="Q2473" s="213">
        <f t="shared" si="142"/>
        <v>1</v>
      </c>
      <c r="R2473" s="213">
        <f t="shared" si="143"/>
        <v>1</v>
      </c>
    </row>
    <row r="2474" spans="17:18" ht="12.75">
      <c r="Q2474" s="213">
        <f t="shared" si="142"/>
        <v>1</v>
      </c>
      <c r="R2474" s="213">
        <f t="shared" si="143"/>
        <v>1</v>
      </c>
    </row>
    <row r="2475" spans="17:18" ht="12.75">
      <c r="Q2475" s="213">
        <f t="shared" si="142"/>
        <v>1</v>
      </c>
      <c r="R2475" s="213">
        <f t="shared" si="143"/>
        <v>1</v>
      </c>
    </row>
    <row r="2476" spans="17:18" ht="12.75">
      <c r="Q2476" s="213">
        <f t="shared" si="142"/>
        <v>1</v>
      </c>
      <c r="R2476" s="213">
        <f t="shared" si="143"/>
        <v>1</v>
      </c>
    </row>
    <row r="2477" spans="17:18" ht="12.75">
      <c r="Q2477" s="213">
        <f t="shared" si="142"/>
        <v>1</v>
      </c>
      <c r="R2477" s="213">
        <f t="shared" si="143"/>
        <v>1</v>
      </c>
    </row>
    <row r="2478" spans="17:18" ht="12.75">
      <c r="Q2478" s="213">
        <f t="shared" si="142"/>
        <v>1</v>
      </c>
      <c r="R2478" s="213">
        <f t="shared" si="143"/>
        <v>1</v>
      </c>
    </row>
    <row r="2479" spans="17:18" ht="12.75">
      <c r="Q2479" s="213">
        <f t="shared" si="142"/>
        <v>1</v>
      </c>
      <c r="R2479" s="213">
        <f t="shared" si="143"/>
        <v>1</v>
      </c>
    </row>
    <row r="2480" spans="17:18" ht="12.75">
      <c r="Q2480" s="213">
        <f t="shared" si="142"/>
        <v>1</v>
      </c>
      <c r="R2480" s="213">
        <f t="shared" si="143"/>
        <v>1</v>
      </c>
    </row>
    <row r="2481" spans="17:18" ht="12.75">
      <c r="Q2481" s="213">
        <f t="shared" si="142"/>
        <v>1</v>
      </c>
      <c r="R2481" s="213">
        <f t="shared" si="143"/>
        <v>1</v>
      </c>
    </row>
    <row r="2482" spans="17:18" ht="12.75">
      <c r="Q2482" s="213">
        <f t="shared" si="142"/>
        <v>1</v>
      </c>
      <c r="R2482" s="213">
        <f t="shared" si="143"/>
        <v>1</v>
      </c>
    </row>
    <row r="2483" spans="17:18" ht="12.75">
      <c r="Q2483" s="213">
        <f t="shared" si="142"/>
        <v>1</v>
      </c>
      <c r="R2483" s="213">
        <f t="shared" si="143"/>
        <v>1</v>
      </c>
    </row>
    <row r="2484" spans="17:18" ht="12.75">
      <c r="Q2484" s="213">
        <f t="shared" si="142"/>
        <v>1</v>
      </c>
      <c r="R2484" s="213">
        <f t="shared" si="143"/>
        <v>1</v>
      </c>
    </row>
    <row r="2485" spans="17:18" ht="12.75">
      <c r="Q2485" s="213">
        <f t="shared" si="142"/>
        <v>1</v>
      </c>
      <c r="R2485" s="213">
        <f t="shared" si="143"/>
        <v>1</v>
      </c>
    </row>
    <row r="2486" spans="17:18" ht="12.75">
      <c r="Q2486" s="213">
        <f t="shared" si="142"/>
        <v>1</v>
      </c>
      <c r="R2486" s="213">
        <f t="shared" si="143"/>
        <v>1</v>
      </c>
    </row>
    <row r="2487" spans="17:18" ht="12.75">
      <c r="Q2487" s="213">
        <f t="shared" si="142"/>
        <v>1</v>
      </c>
      <c r="R2487" s="213">
        <f t="shared" si="143"/>
        <v>1</v>
      </c>
    </row>
    <row r="2488" spans="17:18" ht="12.75">
      <c r="Q2488" s="213">
        <f t="shared" si="142"/>
        <v>1</v>
      </c>
      <c r="R2488" s="213">
        <f t="shared" si="143"/>
        <v>1</v>
      </c>
    </row>
    <row r="2489" spans="17:18" ht="12.75">
      <c r="Q2489" s="213">
        <f t="shared" si="142"/>
        <v>1</v>
      </c>
      <c r="R2489" s="213">
        <f t="shared" si="143"/>
        <v>1</v>
      </c>
    </row>
    <row r="2490" spans="17:18" ht="12.75">
      <c r="Q2490" s="213">
        <f t="shared" si="142"/>
        <v>1</v>
      </c>
      <c r="R2490" s="213">
        <f t="shared" si="143"/>
        <v>1</v>
      </c>
    </row>
    <row r="2491" spans="17:18" ht="12.75">
      <c r="Q2491" s="213">
        <f t="shared" si="142"/>
        <v>1</v>
      </c>
      <c r="R2491" s="213">
        <f t="shared" si="143"/>
        <v>1</v>
      </c>
    </row>
    <row r="2492" spans="17:18" ht="12.75">
      <c r="Q2492" s="213">
        <f t="shared" si="142"/>
        <v>1</v>
      </c>
      <c r="R2492" s="213">
        <f t="shared" si="143"/>
        <v>1</v>
      </c>
    </row>
    <row r="2493" spans="17:18" ht="12.75">
      <c r="Q2493" s="213">
        <f t="shared" si="142"/>
        <v>1</v>
      </c>
      <c r="R2493" s="213">
        <f t="shared" si="143"/>
        <v>1</v>
      </c>
    </row>
    <row r="2494" spans="17:18" ht="12.75">
      <c r="Q2494" s="213">
        <f t="shared" si="142"/>
        <v>1</v>
      </c>
      <c r="R2494" s="213">
        <f t="shared" si="143"/>
        <v>1</v>
      </c>
    </row>
    <row r="2495" spans="17:18" ht="12.75">
      <c r="Q2495" s="213">
        <f t="shared" si="142"/>
        <v>1</v>
      </c>
      <c r="R2495" s="213">
        <f t="shared" si="143"/>
        <v>1</v>
      </c>
    </row>
    <row r="2496" spans="17:18" ht="12.75">
      <c r="Q2496" s="213">
        <f t="shared" si="142"/>
        <v>1</v>
      </c>
      <c r="R2496" s="213">
        <f t="shared" si="143"/>
        <v>1</v>
      </c>
    </row>
    <row r="2497" spans="17:18" ht="12.75">
      <c r="Q2497" s="213">
        <f t="shared" si="142"/>
        <v>1</v>
      </c>
      <c r="R2497" s="213">
        <f t="shared" si="143"/>
        <v>1</v>
      </c>
    </row>
    <row r="2498" spans="17:18" ht="12.75">
      <c r="Q2498" s="213">
        <f t="shared" si="142"/>
        <v>1</v>
      </c>
      <c r="R2498" s="213">
        <f t="shared" si="143"/>
        <v>1</v>
      </c>
    </row>
    <row r="2499" spans="17:18" ht="12.75">
      <c r="Q2499" s="213">
        <f t="shared" si="142"/>
        <v>1</v>
      </c>
      <c r="R2499" s="213">
        <f t="shared" si="143"/>
        <v>1</v>
      </c>
    </row>
    <row r="2500" spans="17:18" ht="12.75">
      <c r="Q2500" s="213">
        <f t="shared" si="142"/>
        <v>1</v>
      </c>
      <c r="R2500" s="213">
        <f t="shared" si="143"/>
        <v>1</v>
      </c>
    </row>
    <row r="2501" spans="17:18" ht="12.75">
      <c r="Q2501" s="213">
        <f t="shared" si="142"/>
        <v>1</v>
      </c>
      <c r="R2501" s="213">
        <f t="shared" si="143"/>
        <v>1</v>
      </c>
    </row>
    <row r="2502" spans="17:18" ht="12.75">
      <c r="Q2502" s="213">
        <f t="shared" si="142"/>
        <v>1</v>
      </c>
      <c r="R2502" s="213">
        <f t="shared" si="143"/>
        <v>1</v>
      </c>
    </row>
    <row r="2503" spans="17:18" ht="12.75">
      <c r="Q2503" s="213">
        <f t="shared" si="142"/>
        <v>1</v>
      </c>
      <c r="R2503" s="213">
        <f t="shared" si="143"/>
        <v>1</v>
      </c>
    </row>
    <row r="2504" spans="17:18" ht="12.75">
      <c r="Q2504" s="213">
        <f t="shared" si="142"/>
        <v>1</v>
      </c>
      <c r="R2504" s="213">
        <f t="shared" si="143"/>
        <v>1</v>
      </c>
    </row>
    <row r="2505" spans="17:18" ht="12.75">
      <c r="Q2505" s="213">
        <f t="shared" si="142"/>
        <v>1</v>
      </c>
      <c r="R2505" s="213">
        <f t="shared" si="143"/>
        <v>1</v>
      </c>
    </row>
    <row r="2506" spans="17:18" ht="12.75">
      <c r="Q2506" s="213">
        <f t="shared" si="142"/>
        <v>1</v>
      </c>
      <c r="R2506" s="213">
        <f t="shared" si="143"/>
        <v>1</v>
      </c>
    </row>
    <row r="2507" spans="17:18" ht="12.75">
      <c r="Q2507" s="213">
        <f t="shared" si="142"/>
        <v>1</v>
      </c>
      <c r="R2507" s="213">
        <f t="shared" si="143"/>
        <v>1</v>
      </c>
    </row>
    <row r="2508" spans="17:18" ht="12.75">
      <c r="Q2508" s="213">
        <f t="shared" si="142"/>
        <v>1</v>
      </c>
      <c r="R2508" s="213">
        <f t="shared" si="143"/>
        <v>1</v>
      </c>
    </row>
    <row r="2509" spans="17:18" ht="12.75">
      <c r="Q2509" s="213">
        <f t="shared" si="142"/>
        <v>1</v>
      </c>
      <c r="R2509" s="213">
        <f t="shared" si="143"/>
        <v>1</v>
      </c>
    </row>
    <row r="2510" spans="17:18" ht="12.75">
      <c r="Q2510" s="213">
        <f t="shared" si="142"/>
        <v>1</v>
      </c>
      <c r="R2510" s="213">
        <f t="shared" si="143"/>
        <v>1</v>
      </c>
    </row>
    <row r="2511" spans="17:18" ht="12.75">
      <c r="Q2511" s="213">
        <f t="shared" si="142"/>
        <v>1</v>
      </c>
      <c r="R2511" s="213">
        <f t="shared" si="143"/>
        <v>1</v>
      </c>
    </row>
    <row r="2512" spans="17:18" ht="12.75">
      <c r="Q2512" s="213">
        <f t="shared" si="142"/>
        <v>1</v>
      </c>
      <c r="R2512" s="213">
        <f t="shared" si="143"/>
        <v>1</v>
      </c>
    </row>
    <row r="2513" spans="17:18" ht="12.75">
      <c r="Q2513" s="213">
        <f t="shared" si="142"/>
        <v>1</v>
      </c>
      <c r="R2513" s="213">
        <f t="shared" si="143"/>
        <v>1</v>
      </c>
    </row>
    <row r="2514" spans="17:18" ht="12.75">
      <c r="Q2514" s="213">
        <f t="shared" si="142"/>
        <v>1</v>
      </c>
      <c r="R2514" s="213">
        <f t="shared" si="143"/>
        <v>1</v>
      </c>
    </row>
    <row r="2515" spans="17:18" ht="12.75">
      <c r="Q2515" s="213">
        <f t="shared" si="142"/>
        <v>1</v>
      </c>
      <c r="R2515" s="213">
        <f t="shared" si="143"/>
        <v>1</v>
      </c>
    </row>
    <row r="2516" spans="17:18" ht="12.75">
      <c r="Q2516" s="213">
        <f aca="true" t="shared" si="144" ref="Q2516:Q2579">IF(D2516="H",0.5,IF(D2516="L",3,1))</f>
        <v>1</v>
      </c>
      <c r="R2516" s="213">
        <f aca="true" t="shared" si="145" ref="R2516:R2579">IF(D2516="H",3,IF(D2516="L",0.5,1))</f>
        <v>1</v>
      </c>
    </row>
    <row r="2517" spans="17:18" ht="12.75">
      <c r="Q2517" s="213">
        <f t="shared" si="144"/>
        <v>1</v>
      </c>
      <c r="R2517" s="213">
        <f t="shared" si="145"/>
        <v>1</v>
      </c>
    </row>
    <row r="2518" spans="17:18" ht="12.75">
      <c r="Q2518" s="213">
        <f t="shared" si="144"/>
        <v>1</v>
      </c>
      <c r="R2518" s="213">
        <f t="shared" si="145"/>
        <v>1</v>
      </c>
    </row>
    <row r="2519" spans="17:18" ht="12.75">
      <c r="Q2519" s="213">
        <f t="shared" si="144"/>
        <v>1</v>
      </c>
      <c r="R2519" s="213">
        <f t="shared" si="145"/>
        <v>1</v>
      </c>
    </row>
    <row r="2520" spans="17:18" ht="12.75">
      <c r="Q2520" s="213">
        <f t="shared" si="144"/>
        <v>1</v>
      </c>
      <c r="R2520" s="213">
        <f t="shared" si="145"/>
        <v>1</v>
      </c>
    </row>
    <row r="2521" spans="17:18" ht="12.75">
      <c r="Q2521" s="213">
        <f t="shared" si="144"/>
        <v>1</v>
      </c>
      <c r="R2521" s="213">
        <f t="shared" si="145"/>
        <v>1</v>
      </c>
    </row>
    <row r="2522" spans="17:18" ht="12.75">
      <c r="Q2522" s="213">
        <f t="shared" si="144"/>
        <v>1</v>
      </c>
      <c r="R2522" s="213">
        <f t="shared" si="145"/>
        <v>1</v>
      </c>
    </row>
    <row r="2523" spans="17:18" ht="12.75">
      <c r="Q2523" s="213">
        <f t="shared" si="144"/>
        <v>1</v>
      </c>
      <c r="R2523" s="213">
        <f t="shared" si="145"/>
        <v>1</v>
      </c>
    </row>
    <row r="2524" spans="17:18" ht="12.75">
      <c r="Q2524" s="213">
        <f t="shared" si="144"/>
        <v>1</v>
      </c>
      <c r="R2524" s="213">
        <f t="shared" si="145"/>
        <v>1</v>
      </c>
    </row>
    <row r="2525" spans="17:18" ht="12.75">
      <c r="Q2525" s="213">
        <f t="shared" si="144"/>
        <v>1</v>
      </c>
      <c r="R2525" s="213">
        <f t="shared" si="145"/>
        <v>1</v>
      </c>
    </row>
    <row r="2526" spans="17:18" ht="12.75">
      <c r="Q2526" s="213">
        <f t="shared" si="144"/>
        <v>1</v>
      </c>
      <c r="R2526" s="213">
        <f t="shared" si="145"/>
        <v>1</v>
      </c>
    </row>
    <row r="2527" spans="17:18" ht="12.75">
      <c r="Q2527" s="213">
        <f t="shared" si="144"/>
        <v>1</v>
      </c>
      <c r="R2527" s="213">
        <f t="shared" si="145"/>
        <v>1</v>
      </c>
    </row>
    <row r="2528" spans="17:18" ht="12.75">
      <c r="Q2528" s="213">
        <f t="shared" si="144"/>
        <v>1</v>
      </c>
      <c r="R2528" s="213">
        <f t="shared" si="145"/>
        <v>1</v>
      </c>
    </row>
    <row r="2529" spans="17:18" ht="12.75">
      <c r="Q2529" s="213">
        <f t="shared" si="144"/>
        <v>1</v>
      </c>
      <c r="R2529" s="213">
        <f t="shared" si="145"/>
        <v>1</v>
      </c>
    </row>
    <row r="2530" spans="17:18" ht="12.75">
      <c r="Q2530" s="213">
        <f t="shared" si="144"/>
        <v>1</v>
      </c>
      <c r="R2530" s="213">
        <f t="shared" si="145"/>
        <v>1</v>
      </c>
    </row>
    <row r="2531" spans="17:18" ht="12.75">
      <c r="Q2531" s="213">
        <f t="shared" si="144"/>
        <v>1</v>
      </c>
      <c r="R2531" s="213">
        <f t="shared" si="145"/>
        <v>1</v>
      </c>
    </row>
    <row r="2532" spans="17:18" ht="12.75">
      <c r="Q2532" s="213">
        <f t="shared" si="144"/>
        <v>1</v>
      </c>
      <c r="R2532" s="213">
        <f t="shared" si="145"/>
        <v>1</v>
      </c>
    </row>
    <row r="2533" spans="17:18" ht="12.75">
      <c r="Q2533" s="213">
        <f t="shared" si="144"/>
        <v>1</v>
      </c>
      <c r="R2533" s="213">
        <f t="shared" si="145"/>
        <v>1</v>
      </c>
    </row>
    <row r="2534" spans="17:18" ht="12.75">
      <c r="Q2534" s="213">
        <f t="shared" si="144"/>
        <v>1</v>
      </c>
      <c r="R2534" s="213">
        <f t="shared" si="145"/>
        <v>1</v>
      </c>
    </row>
    <row r="2535" spans="17:18" ht="12.75">
      <c r="Q2535" s="213">
        <f t="shared" si="144"/>
        <v>1</v>
      </c>
      <c r="R2535" s="213">
        <f t="shared" si="145"/>
        <v>1</v>
      </c>
    </row>
    <row r="2536" spans="17:18" ht="12.75">
      <c r="Q2536" s="213">
        <f t="shared" si="144"/>
        <v>1</v>
      </c>
      <c r="R2536" s="213">
        <f t="shared" si="145"/>
        <v>1</v>
      </c>
    </row>
    <row r="2537" spans="17:18" ht="12.75">
      <c r="Q2537" s="213">
        <f t="shared" si="144"/>
        <v>1</v>
      </c>
      <c r="R2537" s="213">
        <f t="shared" si="145"/>
        <v>1</v>
      </c>
    </row>
    <row r="2538" spans="17:18" ht="12.75">
      <c r="Q2538" s="213">
        <f t="shared" si="144"/>
        <v>1</v>
      </c>
      <c r="R2538" s="213">
        <f t="shared" si="145"/>
        <v>1</v>
      </c>
    </row>
    <row r="2539" spans="17:18" ht="12.75">
      <c r="Q2539" s="213">
        <f t="shared" si="144"/>
        <v>1</v>
      </c>
      <c r="R2539" s="213">
        <f t="shared" si="145"/>
        <v>1</v>
      </c>
    </row>
    <row r="2540" spans="17:18" ht="12.75">
      <c r="Q2540" s="213">
        <f t="shared" si="144"/>
        <v>1</v>
      </c>
      <c r="R2540" s="213">
        <f t="shared" si="145"/>
        <v>1</v>
      </c>
    </row>
    <row r="2541" spans="17:18" ht="12.75">
      <c r="Q2541" s="213">
        <f t="shared" si="144"/>
        <v>1</v>
      </c>
      <c r="R2541" s="213">
        <f t="shared" si="145"/>
        <v>1</v>
      </c>
    </row>
    <row r="2542" spans="17:18" ht="12.75">
      <c r="Q2542" s="213">
        <f t="shared" si="144"/>
        <v>1</v>
      </c>
      <c r="R2542" s="213">
        <f t="shared" si="145"/>
        <v>1</v>
      </c>
    </row>
    <row r="2543" spans="17:18" ht="12.75">
      <c r="Q2543" s="213">
        <f t="shared" si="144"/>
        <v>1</v>
      </c>
      <c r="R2543" s="213">
        <f t="shared" si="145"/>
        <v>1</v>
      </c>
    </row>
    <row r="2544" spans="17:18" ht="12.75">
      <c r="Q2544" s="213">
        <f t="shared" si="144"/>
        <v>1</v>
      </c>
      <c r="R2544" s="213">
        <f t="shared" si="145"/>
        <v>1</v>
      </c>
    </row>
    <row r="2545" spans="17:18" ht="12.75">
      <c r="Q2545" s="213">
        <f t="shared" si="144"/>
        <v>1</v>
      </c>
      <c r="R2545" s="213">
        <f t="shared" si="145"/>
        <v>1</v>
      </c>
    </row>
    <row r="2546" spans="17:18" ht="12.75">
      <c r="Q2546" s="213">
        <f t="shared" si="144"/>
        <v>1</v>
      </c>
      <c r="R2546" s="213">
        <f t="shared" si="145"/>
        <v>1</v>
      </c>
    </row>
    <row r="2547" spans="17:18" ht="12.75">
      <c r="Q2547" s="213">
        <f t="shared" si="144"/>
        <v>1</v>
      </c>
      <c r="R2547" s="213">
        <f t="shared" si="145"/>
        <v>1</v>
      </c>
    </row>
    <row r="2548" spans="17:18" ht="12.75">
      <c r="Q2548" s="213">
        <f t="shared" si="144"/>
        <v>1</v>
      </c>
      <c r="R2548" s="213">
        <f t="shared" si="145"/>
        <v>1</v>
      </c>
    </row>
    <row r="2549" spans="17:18" ht="12.75">
      <c r="Q2549" s="213">
        <f t="shared" si="144"/>
        <v>1</v>
      </c>
      <c r="R2549" s="213">
        <f t="shared" si="145"/>
        <v>1</v>
      </c>
    </row>
    <row r="2550" spans="17:18" ht="12.75">
      <c r="Q2550" s="213">
        <f t="shared" si="144"/>
        <v>1</v>
      </c>
      <c r="R2550" s="213">
        <f t="shared" si="145"/>
        <v>1</v>
      </c>
    </row>
    <row r="2551" spans="17:18" ht="12.75">
      <c r="Q2551" s="213">
        <f t="shared" si="144"/>
        <v>1</v>
      </c>
      <c r="R2551" s="213">
        <f t="shared" si="145"/>
        <v>1</v>
      </c>
    </row>
    <row r="2552" spans="17:18" ht="12.75">
      <c r="Q2552" s="213">
        <f t="shared" si="144"/>
        <v>1</v>
      </c>
      <c r="R2552" s="213">
        <f t="shared" si="145"/>
        <v>1</v>
      </c>
    </row>
    <row r="2553" spans="17:18" ht="12.75">
      <c r="Q2553" s="213">
        <f t="shared" si="144"/>
        <v>1</v>
      </c>
      <c r="R2553" s="213">
        <f t="shared" si="145"/>
        <v>1</v>
      </c>
    </row>
    <row r="2554" spans="17:18" ht="12.75">
      <c r="Q2554" s="213">
        <f t="shared" si="144"/>
        <v>1</v>
      </c>
      <c r="R2554" s="213">
        <f t="shared" si="145"/>
        <v>1</v>
      </c>
    </row>
    <row r="2555" spans="17:18" ht="12.75">
      <c r="Q2555" s="213">
        <f t="shared" si="144"/>
        <v>1</v>
      </c>
      <c r="R2555" s="213">
        <f t="shared" si="145"/>
        <v>1</v>
      </c>
    </row>
    <row r="2556" spans="17:18" ht="12.75">
      <c r="Q2556" s="213">
        <f t="shared" si="144"/>
        <v>1</v>
      </c>
      <c r="R2556" s="213">
        <f t="shared" si="145"/>
        <v>1</v>
      </c>
    </row>
    <row r="2557" spans="17:18" ht="12.75">
      <c r="Q2557" s="213">
        <f t="shared" si="144"/>
        <v>1</v>
      </c>
      <c r="R2557" s="213">
        <f t="shared" si="145"/>
        <v>1</v>
      </c>
    </row>
    <row r="2558" spans="17:18" ht="12.75">
      <c r="Q2558" s="213">
        <f t="shared" si="144"/>
        <v>1</v>
      </c>
      <c r="R2558" s="213">
        <f t="shared" si="145"/>
        <v>1</v>
      </c>
    </row>
    <row r="2559" spans="17:18" ht="12.75">
      <c r="Q2559" s="213">
        <f t="shared" si="144"/>
        <v>1</v>
      </c>
      <c r="R2559" s="213">
        <f t="shared" si="145"/>
        <v>1</v>
      </c>
    </row>
    <row r="2560" spans="17:18" ht="12.75">
      <c r="Q2560" s="213">
        <f t="shared" si="144"/>
        <v>1</v>
      </c>
      <c r="R2560" s="213">
        <f t="shared" si="145"/>
        <v>1</v>
      </c>
    </row>
    <row r="2561" spans="17:18" ht="12.75">
      <c r="Q2561" s="213">
        <f t="shared" si="144"/>
        <v>1</v>
      </c>
      <c r="R2561" s="213">
        <f t="shared" si="145"/>
        <v>1</v>
      </c>
    </row>
    <row r="2562" spans="17:18" ht="12.75">
      <c r="Q2562" s="213">
        <f t="shared" si="144"/>
        <v>1</v>
      </c>
      <c r="R2562" s="213">
        <f t="shared" si="145"/>
        <v>1</v>
      </c>
    </row>
    <row r="2563" spans="17:18" ht="12.75">
      <c r="Q2563" s="213">
        <f t="shared" si="144"/>
        <v>1</v>
      </c>
      <c r="R2563" s="213">
        <f t="shared" si="145"/>
        <v>1</v>
      </c>
    </row>
    <row r="2564" spans="17:18" ht="12.75">
      <c r="Q2564" s="213">
        <f t="shared" si="144"/>
        <v>1</v>
      </c>
      <c r="R2564" s="213">
        <f t="shared" si="145"/>
        <v>1</v>
      </c>
    </row>
    <row r="2565" spans="17:18" ht="12.75">
      <c r="Q2565" s="213">
        <f t="shared" si="144"/>
        <v>1</v>
      </c>
      <c r="R2565" s="213">
        <f t="shared" si="145"/>
        <v>1</v>
      </c>
    </row>
    <row r="2566" spans="17:18" ht="12.75">
      <c r="Q2566" s="213">
        <f t="shared" si="144"/>
        <v>1</v>
      </c>
      <c r="R2566" s="213">
        <f t="shared" si="145"/>
        <v>1</v>
      </c>
    </row>
    <row r="2567" spans="17:18" ht="12.75">
      <c r="Q2567" s="213">
        <f t="shared" si="144"/>
        <v>1</v>
      </c>
      <c r="R2567" s="213">
        <f t="shared" si="145"/>
        <v>1</v>
      </c>
    </row>
    <row r="2568" spans="17:18" ht="12.75">
      <c r="Q2568" s="213">
        <f t="shared" si="144"/>
        <v>1</v>
      </c>
      <c r="R2568" s="213">
        <f t="shared" si="145"/>
        <v>1</v>
      </c>
    </row>
    <row r="2569" spans="17:18" ht="12.75">
      <c r="Q2569" s="213">
        <f t="shared" si="144"/>
        <v>1</v>
      </c>
      <c r="R2569" s="213">
        <f t="shared" si="145"/>
        <v>1</v>
      </c>
    </row>
    <row r="2570" spans="17:18" ht="12.75">
      <c r="Q2570" s="213">
        <f t="shared" si="144"/>
        <v>1</v>
      </c>
      <c r="R2570" s="213">
        <f t="shared" si="145"/>
        <v>1</v>
      </c>
    </row>
    <row r="2571" spans="17:18" ht="12.75">
      <c r="Q2571" s="213">
        <f t="shared" si="144"/>
        <v>1</v>
      </c>
      <c r="R2571" s="213">
        <f t="shared" si="145"/>
        <v>1</v>
      </c>
    </row>
    <row r="2572" spans="17:18" ht="12.75">
      <c r="Q2572" s="213">
        <f t="shared" si="144"/>
        <v>1</v>
      </c>
      <c r="R2572" s="213">
        <f t="shared" si="145"/>
        <v>1</v>
      </c>
    </row>
    <row r="2573" spans="17:18" ht="12.75">
      <c r="Q2573" s="213">
        <f t="shared" si="144"/>
        <v>1</v>
      </c>
      <c r="R2573" s="213">
        <f t="shared" si="145"/>
        <v>1</v>
      </c>
    </row>
    <row r="2574" spans="17:18" ht="12.75">
      <c r="Q2574" s="213">
        <f t="shared" si="144"/>
        <v>1</v>
      </c>
      <c r="R2574" s="213">
        <f t="shared" si="145"/>
        <v>1</v>
      </c>
    </row>
    <row r="2575" spans="17:18" ht="12.75">
      <c r="Q2575" s="213">
        <f t="shared" si="144"/>
        <v>1</v>
      </c>
      <c r="R2575" s="213">
        <f t="shared" si="145"/>
        <v>1</v>
      </c>
    </row>
    <row r="2576" spans="17:18" ht="12.75">
      <c r="Q2576" s="213">
        <f t="shared" si="144"/>
        <v>1</v>
      </c>
      <c r="R2576" s="213">
        <f t="shared" si="145"/>
        <v>1</v>
      </c>
    </row>
    <row r="2577" spans="17:18" ht="12.75">
      <c r="Q2577" s="213">
        <f t="shared" si="144"/>
        <v>1</v>
      </c>
      <c r="R2577" s="213">
        <f t="shared" si="145"/>
        <v>1</v>
      </c>
    </row>
    <row r="2578" spans="17:18" ht="12.75">
      <c r="Q2578" s="213">
        <f t="shared" si="144"/>
        <v>1</v>
      </c>
      <c r="R2578" s="213">
        <f t="shared" si="145"/>
        <v>1</v>
      </c>
    </row>
    <row r="2579" spans="17:18" ht="12.75">
      <c r="Q2579" s="213">
        <f t="shared" si="144"/>
        <v>1</v>
      </c>
      <c r="R2579" s="213">
        <f t="shared" si="145"/>
        <v>1</v>
      </c>
    </row>
    <row r="2580" spans="17:18" ht="12.75">
      <c r="Q2580" s="213">
        <f aca="true" t="shared" si="146" ref="Q2580:Q2643">IF(D2580="H",0.5,IF(D2580="L",3,1))</f>
        <v>1</v>
      </c>
      <c r="R2580" s="213">
        <f aca="true" t="shared" si="147" ref="R2580:R2643">IF(D2580="H",3,IF(D2580="L",0.5,1))</f>
        <v>1</v>
      </c>
    </row>
    <row r="2581" spans="17:18" ht="12.75">
      <c r="Q2581" s="213">
        <f t="shared" si="146"/>
        <v>1</v>
      </c>
      <c r="R2581" s="213">
        <f t="shared" si="147"/>
        <v>1</v>
      </c>
    </row>
    <row r="2582" spans="17:18" ht="12.75">
      <c r="Q2582" s="213">
        <f t="shared" si="146"/>
        <v>1</v>
      </c>
      <c r="R2582" s="213">
        <f t="shared" si="147"/>
        <v>1</v>
      </c>
    </row>
    <row r="2583" spans="17:18" ht="12.75">
      <c r="Q2583" s="213">
        <f t="shared" si="146"/>
        <v>1</v>
      </c>
      <c r="R2583" s="213">
        <f t="shared" si="147"/>
        <v>1</v>
      </c>
    </row>
    <row r="2584" spans="17:18" ht="12.75">
      <c r="Q2584" s="213">
        <f t="shared" si="146"/>
        <v>1</v>
      </c>
      <c r="R2584" s="213">
        <f t="shared" si="147"/>
        <v>1</v>
      </c>
    </row>
    <row r="2585" spans="17:18" ht="12.75">
      <c r="Q2585" s="213">
        <f t="shared" si="146"/>
        <v>1</v>
      </c>
      <c r="R2585" s="213">
        <f t="shared" si="147"/>
        <v>1</v>
      </c>
    </row>
    <row r="2586" spans="17:18" ht="12.75">
      <c r="Q2586" s="213">
        <f t="shared" si="146"/>
        <v>1</v>
      </c>
      <c r="R2586" s="213">
        <f t="shared" si="147"/>
        <v>1</v>
      </c>
    </row>
    <row r="2587" spans="17:18" ht="12.75">
      <c r="Q2587" s="213">
        <f t="shared" si="146"/>
        <v>1</v>
      </c>
      <c r="R2587" s="213">
        <f t="shared" si="147"/>
        <v>1</v>
      </c>
    </row>
    <row r="2588" spans="17:18" ht="12.75">
      <c r="Q2588" s="213">
        <f t="shared" si="146"/>
        <v>1</v>
      </c>
      <c r="R2588" s="213">
        <f t="shared" si="147"/>
        <v>1</v>
      </c>
    </row>
    <row r="2589" spans="17:18" ht="12.75">
      <c r="Q2589" s="213">
        <f t="shared" si="146"/>
        <v>1</v>
      </c>
      <c r="R2589" s="213">
        <f t="shared" si="147"/>
        <v>1</v>
      </c>
    </row>
    <row r="2590" spans="17:18" ht="12.75">
      <c r="Q2590" s="213">
        <f t="shared" si="146"/>
        <v>1</v>
      </c>
      <c r="R2590" s="213">
        <f t="shared" si="147"/>
        <v>1</v>
      </c>
    </row>
    <row r="2591" spans="17:18" ht="12.75">
      <c r="Q2591" s="213">
        <f t="shared" si="146"/>
        <v>1</v>
      </c>
      <c r="R2591" s="213">
        <f t="shared" si="147"/>
        <v>1</v>
      </c>
    </row>
    <row r="2592" spans="17:18" ht="12.75">
      <c r="Q2592" s="213">
        <f t="shared" si="146"/>
        <v>1</v>
      </c>
      <c r="R2592" s="213">
        <f t="shared" si="147"/>
        <v>1</v>
      </c>
    </row>
    <row r="2593" spans="17:18" ht="12.75">
      <c r="Q2593" s="213">
        <f t="shared" si="146"/>
        <v>1</v>
      </c>
      <c r="R2593" s="213">
        <f t="shared" si="147"/>
        <v>1</v>
      </c>
    </row>
    <row r="2594" spans="17:18" ht="12.75">
      <c r="Q2594" s="213">
        <f t="shared" si="146"/>
        <v>1</v>
      </c>
      <c r="R2594" s="213">
        <f t="shared" si="147"/>
        <v>1</v>
      </c>
    </row>
    <row r="2595" spans="17:18" ht="12.75">
      <c r="Q2595" s="213">
        <f t="shared" si="146"/>
        <v>1</v>
      </c>
      <c r="R2595" s="213">
        <f t="shared" si="147"/>
        <v>1</v>
      </c>
    </row>
    <row r="2596" spans="17:18" ht="12.75">
      <c r="Q2596" s="213">
        <f t="shared" si="146"/>
        <v>1</v>
      </c>
      <c r="R2596" s="213">
        <f t="shared" si="147"/>
        <v>1</v>
      </c>
    </row>
    <row r="2597" spans="17:18" ht="12.75">
      <c r="Q2597" s="213">
        <f t="shared" si="146"/>
        <v>1</v>
      </c>
      <c r="R2597" s="213">
        <f t="shared" si="147"/>
        <v>1</v>
      </c>
    </row>
    <row r="2598" spans="17:18" ht="12.75">
      <c r="Q2598" s="213">
        <f t="shared" si="146"/>
        <v>1</v>
      </c>
      <c r="R2598" s="213">
        <f t="shared" si="147"/>
        <v>1</v>
      </c>
    </row>
    <row r="2599" spans="17:18" ht="12.75">
      <c r="Q2599" s="213">
        <f t="shared" si="146"/>
        <v>1</v>
      </c>
      <c r="R2599" s="213">
        <f t="shared" si="147"/>
        <v>1</v>
      </c>
    </row>
    <row r="2600" spans="17:18" ht="12.75">
      <c r="Q2600" s="213">
        <f t="shared" si="146"/>
        <v>1</v>
      </c>
      <c r="R2600" s="213">
        <f t="shared" si="147"/>
        <v>1</v>
      </c>
    </row>
    <row r="2601" spans="17:18" ht="12.75">
      <c r="Q2601" s="213">
        <f t="shared" si="146"/>
        <v>1</v>
      </c>
      <c r="R2601" s="213">
        <f t="shared" si="147"/>
        <v>1</v>
      </c>
    </row>
    <row r="2602" spans="17:18" ht="12.75">
      <c r="Q2602" s="213">
        <f t="shared" si="146"/>
        <v>1</v>
      </c>
      <c r="R2602" s="213">
        <f t="shared" si="147"/>
        <v>1</v>
      </c>
    </row>
    <row r="2603" spans="17:18" ht="12.75">
      <c r="Q2603" s="213">
        <f t="shared" si="146"/>
        <v>1</v>
      </c>
      <c r="R2603" s="213">
        <f t="shared" si="147"/>
        <v>1</v>
      </c>
    </row>
    <row r="2604" spans="17:18" ht="12.75">
      <c r="Q2604" s="213">
        <f t="shared" si="146"/>
        <v>1</v>
      </c>
      <c r="R2604" s="213">
        <f t="shared" si="147"/>
        <v>1</v>
      </c>
    </row>
    <row r="2605" spans="17:18" ht="12.75">
      <c r="Q2605" s="213">
        <f t="shared" si="146"/>
        <v>1</v>
      </c>
      <c r="R2605" s="213">
        <f t="shared" si="147"/>
        <v>1</v>
      </c>
    </row>
    <row r="2606" spans="17:18" ht="12.75">
      <c r="Q2606" s="213">
        <f t="shared" si="146"/>
        <v>1</v>
      </c>
      <c r="R2606" s="213">
        <f t="shared" si="147"/>
        <v>1</v>
      </c>
    </row>
    <row r="2607" spans="17:18" ht="12.75">
      <c r="Q2607" s="213">
        <f t="shared" si="146"/>
        <v>1</v>
      </c>
      <c r="R2607" s="213">
        <f t="shared" si="147"/>
        <v>1</v>
      </c>
    </row>
    <row r="2608" spans="17:18" ht="12.75">
      <c r="Q2608" s="213">
        <f t="shared" si="146"/>
        <v>1</v>
      </c>
      <c r="R2608" s="213">
        <f t="shared" si="147"/>
        <v>1</v>
      </c>
    </row>
    <row r="2609" spans="17:18" ht="12.75">
      <c r="Q2609" s="213">
        <f t="shared" si="146"/>
        <v>1</v>
      </c>
      <c r="R2609" s="213">
        <f t="shared" si="147"/>
        <v>1</v>
      </c>
    </row>
    <row r="2610" spans="17:18" ht="12.75">
      <c r="Q2610" s="213">
        <f t="shared" si="146"/>
        <v>1</v>
      </c>
      <c r="R2610" s="213">
        <f t="shared" si="147"/>
        <v>1</v>
      </c>
    </row>
    <row r="2611" spans="17:18" ht="12.75">
      <c r="Q2611" s="213">
        <f t="shared" si="146"/>
        <v>1</v>
      </c>
      <c r="R2611" s="213">
        <f t="shared" si="147"/>
        <v>1</v>
      </c>
    </row>
    <row r="2612" spans="17:18" ht="12.75">
      <c r="Q2612" s="213">
        <f t="shared" si="146"/>
        <v>1</v>
      </c>
      <c r="R2612" s="213">
        <f t="shared" si="147"/>
        <v>1</v>
      </c>
    </row>
    <row r="2613" spans="17:18" ht="12.75">
      <c r="Q2613" s="213">
        <f t="shared" si="146"/>
        <v>1</v>
      </c>
      <c r="R2613" s="213">
        <f t="shared" si="147"/>
        <v>1</v>
      </c>
    </row>
    <row r="2614" spans="17:18" ht="12.75">
      <c r="Q2614" s="213">
        <f t="shared" si="146"/>
        <v>1</v>
      </c>
      <c r="R2614" s="213">
        <f t="shared" si="147"/>
        <v>1</v>
      </c>
    </row>
    <row r="2615" spans="17:18" ht="12.75">
      <c r="Q2615" s="213">
        <f t="shared" si="146"/>
        <v>1</v>
      </c>
      <c r="R2615" s="213">
        <f t="shared" si="147"/>
        <v>1</v>
      </c>
    </row>
    <row r="2616" spans="17:18" ht="12.75">
      <c r="Q2616" s="213">
        <f t="shared" si="146"/>
        <v>1</v>
      </c>
      <c r="R2616" s="213">
        <f t="shared" si="147"/>
        <v>1</v>
      </c>
    </row>
    <row r="2617" spans="17:18" ht="12.75">
      <c r="Q2617" s="213">
        <f t="shared" si="146"/>
        <v>1</v>
      </c>
      <c r="R2617" s="213">
        <f t="shared" si="147"/>
        <v>1</v>
      </c>
    </row>
    <row r="2618" spans="17:18" ht="12.75">
      <c r="Q2618" s="213">
        <f t="shared" si="146"/>
        <v>1</v>
      </c>
      <c r="R2618" s="213">
        <f t="shared" si="147"/>
        <v>1</v>
      </c>
    </row>
    <row r="2619" spans="17:18" ht="12.75">
      <c r="Q2619" s="213">
        <f t="shared" si="146"/>
        <v>1</v>
      </c>
      <c r="R2619" s="213">
        <f t="shared" si="147"/>
        <v>1</v>
      </c>
    </row>
    <row r="2620" spans="17:18" ht="12.75">
      <c r="Q2620" s="213">
        <f t="shared" si="146"/>
        <v>1</v>
      </c>
      <c r="R2620" s="213">
        <f t="shared" si="147"/>
        <v>1</v>
      </c>
    </row>
    <row r="2621" spans="17:18" ht="12.75">
      <c r="Q2621" s="213">
        <f t="shared" si="146"/>
        <v>1</v>
      </c>
      <c r="R2621" s="213">
        <f t="shared" si="147"/>
        <v>1</v>
      </c>
    </row>
    <row r="2622" spans="17:18" ht="12.75">
      <c r="Q2622" s="213">
        <f t="shared" si="146"/>
        <v>1</v>
      </c>
      <c r="R2622" s="213">
        <f t="shared" si="147"/>
        <v>1</v>
      </c>
    </row>
    <row r="2623" spans="17:18" ht="12.75">
      <c r="Q2623" s="213">
        <f t="shared" si="146"/>
        <v>1</v>
      </c>
      <c r="R2623" s="213">
        <f t="shared" si="147"/>
        <v>1</v>
      </c>
    </row>
    <row r="2624" spans="17:18" ht="12.75">
      <c r="Q2624" s="213">
        <f t="shared" si="146"/>
        <v>1</v>
      </c>
      <c r="R2624" s="213">
        <f t="shared" si="147"/>
        <v>1</v>
      </c>
    </row>
    <row r="2625" spans="17:18" ht="12.75">
      <c r="Q2625" s="213">
        <f t="shared" si="146"/>
        <v>1</v>
      </c>
      <c r="R2625" s="213">
        <f t="shared" si="147"/>
        <v>1</v>
      </c>
    </row>
    <row r="2626" spans="17:18" ht="12.75">
      <c r="Q2626" s="213">
        <f t="shared" si="146"/>
        <v>1</v>
      </c>
      <c r="R2626" s="213">
        <f t="shared" si="147"/>
        <v>1</v>
      </c>
    </row>
    <row r="2627" spans="17:18" ht="12.75">
      <c r="Q2627" s="213">
        <f t="shared" si="146"/>
        <v>1</v>
      </c>
      <c r="R2627" s="213">
        <f t="shared" si="147"/>
        <v>1</v>
      </c>
    </row>
    <row r="2628" spans="17:18" ht="12.75">
      <c r="Q2628" s="213">
        <f t="shared" si="146"/>
        <v>1</v>
      </c>
      <c r="R2628" s="213">
        <f t="shared" si="147"/>
        <v>1</v>
      </c>
    </row>
    <row r="2629" spans="17:18" ht="12.75">
      <c r="Q2629" s="213">
        <f t="shared" si="146"/>
        <v>1</v>
      </c>
      <c r="R2629" s="213">
        <f t="shared" si="147"/>
        <v>1</v>
      </c>
    </row>
    <row r="2630" spans="17:18" ht="12.75">
      <c r="Q2630" s="213">
        <f t="shared" si="146"/>
        <v>1</v>
      </c>
      <c r="R2630" s="213">
        <f t="shared" si="147"/>
        <v>1</v>
      </c>
    </row>
    <row r="2631" spans="17:18" ht="12.75">
      <c r="Q2631" s="213">
        <f t="shared" si="146"/>
        <v>1</v>
      </c>
      <c r="R2631" s="213">
        <f t="shared" si="147"/>
        <v>1</v>
      </c>
    </row>
    <row r="2632" spans="17:18" ht="12.75">
      <c r="Q2632" s="213">
        <f t="shared" si="146"/>
        <v>1</v>
      </c>
      <c r="R2632" s="213">
        <f t="shared" si="147"/>
        <v>1</v>
      </c>
    </row>
    <row r="2633" spans="17:18" ht="12.75">
      <c r="Q2633" s="213">
        <f t="shared" si="146"/>
        <v>1</v>
      </c>
      <c r="R2633" s="213">
        <f t="shared" si="147"/>
        <v>1</v>
      </c>
    </row>
    <row r="2634" spans="17:18" ht="12.75">
      <c r="Q2634" s="213">
        <f t="shared" si="146"/>
        <v>1</v>
      </c>
      <c r="R2634" s="213">
        <f t="shared" si="147"/>
        <v>1</v>
      </c>
    </row>
    <row r="2635" spans="17:18" ht="12.75">
      <c r="Q2635" s="213">
        <f t="shared" si="146"/>
        <v>1</v>
      </c>
      <c r="R2635" s="213">
        <f t="shared" si="147"/>
        <v>1</v>
      </c>
    </row>
    <row r="2636" spans="17:18" ht="12.75">
      <c r="Q2636" s="213">
        <f t="shared" si="146"/>
        <v>1</v>
      </c>
      <c r="R2636" s="213">
        <f t="shared" si="147"/>
        <v>1</v>
      </c>
    </row>
    <row r="2637" spans="17:18" ht="12.75">
      <c r="Q2637" s="213">
        <f t="shared" si="146"/>
        <v>1</v>
      </c>
      <c r="R2637" s="213">
        <f t="shared" si="147"/>
        <v>1</v>
      </c>
    </row>
    <row r="2638" spans="17:18" ht="12.75">
      <c r="Q2638" s="213">
        <f t="shared" si="146"/>
        <v>1</v>
      </c>
      <c r="R2638" s="213">
        <f t="shared" si="147"/>
        <v>1</v>
      </c>
    </row>
    <row r="2639" spans="17:18" ht="12.75">
      <c r="Q2639" s="213">
        <f t="shared" si="146"/>
        <v>1</v>
      </c>
      <c r="R2639" s="213">
        <f t="shared" si="147"/>
        <v>1</v>
      </c>
    </row>
    <row r="2640" spans="17:18" ht="12.75">
      <c r="Q2640" s="213">
        <f t="shared" si="146"/>
        <v>1</v>
      </c>
      <c r="R2640" s="213">
        <f t="shared" si="147"/>
        <v>1</v>
      </c>
    </row>
    <row r="2641" spans="17:18" ht="12.75">
      <c r="Q2641" s="213">
        <f t="shared" si="146"/>
        <v>1</v>
      </c>
      <c r="R2641" s="213">
        <f t="shared" si="147"/>
        <v>1</v>
      </c>
    </row>
    <row r="2642" spans="17:18" ht="12.75">
      <c r="Q2642" s="213">
        <f t="shared" si="146"/>
        <v>1</v>
      </c>
      <c r="R2642" s="213">
        <f t="shared" si="147"/>
        <v>1</v>
      </c>
    </row>
    <row r="2643" spans="17:18" ht="12.75">
      <c r="Q2643" s="213">
        <f t="shared" si="146"/>
        <v>1</v>
      </c>
      <c r="R2643" s="213">
        <f t="shared" si="147"/>
        <v>1</v>
      </c>
    </row>
    <row r="2644" spans="17:18" ht="12.75">
      <c r="Q2644" s="213">
        <f aca="true" t="shared" si="148" ref="Q2644:Q2707">IF(D2644="H",0.5,IF(D2644="L",3,1))</f>
        <v>1</v>
      </c>
      <c r="R2644" s="213">
        <f aca="true" t="shared" si="149" ref="R2644:R2707">IF(D2644="H",3,IF(D2644="L",0.5,1))</f>
        <v>1</v>
      </c>
    </row>
    <row r="2645" spans="17:18" ht="12.75">
      <c r="Q2645" s="213">
        <f t="shared" si="148"/>
        <v>1</v>
      </c>
      <c r="R2645" s="213">
        <f t="shared" si="149"/>
        <v>1</v>
      </c>
    </row>
    <row r="2646" spans="17:18" ht="12.75">
      <c r="Q2646" s="213">
        <f t="shared" si="148"/>
        <v>1</v>
      </c>
      <c r="R2646" s="213">
        <f t="shared" si="149"/>
        <v>1</v>
      </c>
    </row>
    <row r="2647" spans="17:18" ht="12.75">
      <c r="Q2647" s="213">
        <f t="shared" si="148"/>
        <v>1</v>
      </c>
      <c r="R2647" s="213">
        <f t="shared" si="149"/>
        <v>1</v>
      </c>
    </row>
    <row r="2648" spans="17:18" ht="12.75">
      <c r="Q2648" s="213">
        <f t="shared" si="148"/>
        <v>1</v>
      </c>
      <c r="R2648" s="213">
        <f t="shared" si="149"/>
        <v>1</v>
      </c>
    </row>
    <row r="2649" spans="17:18" ht="12.75">
      <c r="Q2649" s="213">
        <f t="shared" si="148"/>
        <v>1</v>
      </c>
      <c r="R2649" s="213">
        <f t="shared" si="149"/>
        <v>1</v>
      </c>
    </row>
    <row r="2650" spans="17:18" ht="12.75">
      <c r="Q2650" s="213">
        <f t="shared" si="148"/>
        <v>1</v>
      </c>
      <c r="R2650" s="213">
        <f t="shared" si="149"/>
        <v>1</v>
      </c>
    </row>
    <row r="2651" spans="17:18" ht="12.75">
      <c r="Q2651" s="213">
        <f t="shared" si="148"/>
        <v>1</v>
      </c>
      <c r="R2651" s="213">
        <f t="shared" si="149"/>
        <v>1</v>
      </c>
    </row>
    <row r="2652" spans="17:18" ht="12.75">
      <c r="Q2652" s="213">
        <f t="shared" si="148"/>
        <v>1</v>
      </c>
      <c r="R2652" s="213">
        <f t="shared" si="149"/>
        <v>1</v>
      </c>
    </row>
    <row r="2653" spans="17:18" ht="12.75">
      <c r="Q2653" s="213">
        <f t="shared" si="148"/>
        <v>1</v>
      </c>
      <c r="R2653" s="213">
        <f t="shared" si="149"/>
        <v>1</v>
      </c>
    </row>
    <row r="2654" spans="17:18" ht="12.75">
      <c r="Q2654" s="213">
        <f t="shared" si="148"/>
        <v>1</v>
      </c>
      <c r="R2654" s="213">
        <f t="shared" si="149"/>
        <v>1</v>
      </c>
    </row>
    <row r="2655" spans="17:18" ht="12.75">
      <c r="Q2655" s="213">
        <f t="shared" si="148"/>
        <v>1</v>
      </c>
      <c r="R2655" s="213">
        <f t="shared" si="149"/>
        <v>1</v>
      </c>
    </row>
    <row r="2656" spans="17:18" ht="12.75">
      <c r="Q2656" s="213">
        <f t="shared" si="148"/>
        <v>1</v>
      </c>
      <c r="R2656" s="213">
        <f t="shared" si="149"/>
        <v>1</v>
      </c>
    </row>
    <row r="2657" spans="17:18" ht="12.75">
      <c r="Q2657" s="213">
        <f t="shared" si="148"/>
        <v>1</v>
      </c>
      <c r="R2657" s="213">
        <f t="shared" si="149"/>
        <v>1</v>
      </c>
    </row>
    <row r="2658" spans="17:18" ht="12.75">
      <c r="Q2658" s="213">
        <f t="shared" si="148"/>
        <v>1</v>
      </c>
      <c r="R2658" s="213">
        <f t="shared" si="149"/>
        <v>1</v>
      </c>
    </row>
    <row r="2659" spans="17:18" ht="12.75">
      <c r="Q2659" s="213">
        <f t="shared" si="148"/>
        <v>1</v>
      </c>
      <c r="R2659" s="213">
        <f t="shared" si="149"/>
        <v>1</v>
      </c>
    </row>
    <row r="2660" spans="17:18" ht="12.75">
      <c r="Q2660" s="213">
        <f t="shared" si="148"/>
        <v>1</v>
      </c>
      <c r="R2660" s="213">
        <f t="shared" si="149"/>
        <v>1</v>
      </c>
    </row>
    <row r="2661" spans="17:18" ht="12.75">
      <c r="Q2661" s="213">
        <f t="shared" si="148"/>
        <v>1</v>
      </c>
      <c r="R2661" s="213">
        <f t="shared" si="149"/>
        <v>1</v>
      </c>
    </row>
    <row r="2662" spans="17:18" ht="12.75">
      <c r="Q2662" s="213">
        <f t="shared" si="148"/>
        <v>1</v>
      </c>
      <c r="R2662" s="213">
        <f t="shared" si="149"/>
        <v>1</v>
      </c>
    </row>
    <row r="2663" spans="17:18" ht="12.75">
      <c r="Q2663" s="213">
        <f t="shared" si="148"/>
        <v>1</v>
      </c>
      <c r="R2663" s="213">
        <f t="shared" si="149"/>
        <v>1</v>
      </c>
    </row>
    <row r="2664" spans="17:18" ht="12.75">
      <c r="Q2664" s="213">
        <f t="shared" si="148"/>
        <v>1</v>
      </c>
      <c r="R2664" s="213">
        <f t="shared" si="149"/>
        <v>1</v>
      </c>
    </row>
    <row r="2665" spans="17:18" ht="12.75">
      <c r="Q2665" s="213">
        <f t="shared" si="148"/>
        <v>1</v>
      </c>
      <c r="R2665" s="213">
        <f t="shared" si="149"/>
        <v>1</v>
      </c>
    </row>
    <row r="2666" spans="17:18" ht="12.75">
      <c r="Q2666" s="213">
        <f t="shared" si="148"/>
        <v>1</v>
      </c>
      <c r="R2666" s="213">
        <f t="shared" si="149"/>
        <v>1</v>
      </c>
    </row>
    <row r="2667" spans="17:18" ht="12.75">
      <c r="Q2667" s="213">
        <f t="shared" si="148"/>
        <v>1</v>
      </c>
      <c r="R2667" s="213">
        <f t="shared" si="149"/>
        <v>1</v>
      </c>
    </row>
    <row r="2668" spans="17:18" ht="12.75">
      <c r="Q2668" s="213">
        <f t="shared" si="148"/>
        <v>1</v>
      </c>
      <c r="R2668" s="213">
        <f t="shared" si="149"/>
        <v>1</v>
      </c>
    </row>
    <row r="2669" spans="17:18" ht="12.75">
      <c r="Q2669" s="213">
        <f t="shared" si="148"/>
        <v>1</v>
      </c>
      <c r="R2669" s="213">
        <f t="shared" si="149"/>
        <v>1</v>
      </c>
    </row>
    <row r="2670" spans="17:18" ht="12.75">
      <c r="Q2670" s="213">
        <f t="shared" si="148"/>
        <v>1</v>
      </c>
      <c r="R2670" s="213">
        <f t="shared" si="149"/>
        <v>1</v>
      </c>
    </row>
    <row r="2671" spans="17:18" ht="12.75">
      <c r="Q2671" s="213">
        <f t="shared" si="148"/>
        <v>1</v>
      </c>
      <c r="R2671" s="213">
        <f t="shared" si="149"/>
        <v>1</v>
      </c>
    </row>
    <row r="2672" spans="17:18" ht="12.75">
      <c r="Q2672" s="213">
        <f t="shared" si="148"/>
        <v>1</v>
      </c>
      <c r="R2672" s="213">
        <f t="shared" si="149"/>
        <v>1</v>
      </c>
    </row>
    <row r="2673" spans="17:18" ht="12.75">
      <c r="Q2673" s="213">
        <f t="shared" si="148"/>
        <v>1</v>
      </c>
      <c r="R2673" s="213">
        <f t="shared" si="149"/>
        <v>1</v>
      </c>
    </row>
    <row r="2674" spans="17:18" ht="12.75">
      <c r="Q2674" s="213">
        <f t="shared" si="148"/>
        <v>1</v>
      </c>
      <c r="R2674" s="213">
        <f t="shared" si="149"/>
        <v>1</v>
      </c>
    </row>
    <row r="2675" spans="17:18" ht="12.75">
      <c r="Q2675" s="213">
        <f t="shared" si="148"/>
        <v>1</v>
      </c>
      <c r="R2675" s="213">
        <f t="shared" si="149"/>
        <v>1</v>
      </c>
    </row>
    <row r="2676" spans="17:18" ht="12.75">
      <c r="Q2676" s="213">
        <f t="shared" si="148"/>
        <v>1</v>
      </c>
      <c r="R2676" s="213">
        <f t="shared" si="149"/>
        <v>1</v>
      </c>
    </row>
    <row r="2677" spans="17:18" ht="12.75">
      <c r="Q2677" s="213">
        <f t="shared" si="148"/>
        <v>1</v>
      </c>
      <c r="R2677" s="213">
        <f t="shared" si="149"/>
        <v>1</v>
      </c>
    </row>
    <row r="2678" spans="17:18" ht="12.75">
      <c r="Q2678" s="213">
        <f t="shared" si="148"/>
        <v>1</v>
      </c>
      <c r="R2678" s="213">
        <f t="shared" si="149"/>
        <v>1</v>
      </c>
    </row>
    <row r="2679" spans="17:18" ht="12.75">
      <c r="Q2679" s="213">
        <f t="shared" si="148"/>
        <v>1</v>
      </c>
      <c r="R2679" s="213">
        <f t="shared" si="149"/>
        <v>1</v>
      </c>
    </row>
    <row r="2680" spans="17:18" ht="12.75">
      <c r="Q2680" s="213">
        <f t="shared" si="148"/>
        <v>1</v>
      </c>
      <c r="R2680" s="213">
        <f t="shared" si="149"/>
        <v>1</v>
      </c>
    </row>
    <row r="2681" spans="17:18" ht="12.75">
      <c r="Q2681" s="213">
        <f t="shared" si="148"/>
        <v>1</v>
      </c>
      <c r="R2681" s="213">
        <f t="shared" si="149"/>
        <v>1</v>
      </c>
    </row>
    <row r="2682" spans="17:18" ht="12.75">
      <c r="Q2682" s="213">
        <f t="shared" si="148"/>
        <v>1</v>
      </c>
      <c r="R2682" s="213">
        <f t="shared" si="149"/>
        <v>1</v>
      </c>
    </row>
    <row r="2683" spans="17:18" ht="12.75">
      <c r="Q2683" s="213">
        <f t="shared" si="148"/>
        <v>1</v>
      </c>
      <c r="R2683" s="213">
        <f t="shared" si="149"/>
        <v>1</v>
      </c>
    </row>
    <row r="2684" spans="17:18" ht="12.75">
      <c r="Q2684" s="213">
        <f t="shared" si="148"/>
        <v>1</v>
      </c>
      <c r="R2684" s="213">
        <f t="shared" si="149"/>
        <v>1</v>
      </c>
    </row>
    <row r="2685" spans="17:18" ht="12.75">
      <c r="Q2685" s="213">
        <f t="shared" si="148"/>
        <v>1</v>
      </c>
      <c r="R2685" s="213">
        <f t="shared" si="149"/>
        <v>1</v>
      </c>
    </row>
    <row r="2686" spans="17:18" ht="12.75">
      <c r="Q2686" s="213">
        <f t="shared" si="148"/>
        <v>1</v>
      </c>
      <c r="R2686" s="213">
        <f t="shared" si="149"/>
        <v>1</v>
      </c>
    </row>
    <row r="2687" spans="17:18" ht="12.75">
      <c r="Q2687" s="213">
        <f t="shared" si="148"/>
        <v>1</v>
      </c>
      <c r="R2687" s="213">
        <f t="shared" si="149"/>
        <v>1</v>
      </c>
    </row>
    <row r="2688" spans="17:18" ht="12.75">
      <c r="Q2688" s="213">
        <f t="shared" si="148"/>
        <v>1</v>
      </c>
      <c r="R2688" s="213">
        <f t="shared" si="149"/>
        <v>1</v>
      </c>
    </row>
    <row r="2689" spans="17:18" ht="12.75">
      <c r="Q2689" s="213">
        <f t="shared" si="148"/>
        <v>1</v>
      </c>
      <c r="R2689" s="213">
        <f t="shared" si="149"/>
        <v>1</v>
      </c>
    </row>
    <row r="2690" spans="17:18" ht="12.75">
      <c r="Q2690" s="213">
        <f t="shared" si="148"/>
        <v>1</v>
      </c>
      <c r="R2690" s="213">
        <f t="shared" si="149"/>
        <v>1</v>
      </c>
    </row>
    <row r="2691" spans="17:18" ht="12.75">
      <c r="Q2691" s="213">
        <f t="shared" si="148"/>
        <v>1</v>
      </c>
      <c r="R2691" s="213">
        <f t="shared" si="149"/>
        <v>1</v>
      </c>
    </row>
    <row r="2692" spans="17:18" ht="12.75">
      <c r="Q2692" s="213">
        <f t="shared" si="148"/>
        <v>1</v>
      </c>
      <c r="R2692" s="213">
        <f t="shared" si="149"/>
        <v>1</v>
      </c>
    </row>
    <row r="2693" spans="17:18" ht="12.75">
      <c r="Q2693" s="213">
        <f t="shared" si="148"/>
        <v>1</v>
      </c>
      <c r="R2693" s="213">
        <f t="shared" si="149"/>
        <v>1</v>
      </c>
    </row>
    <row r="2694" spans="17:18" ht="12.75">
      <c r="Q2694" s="213">
        <f t="shared" si="148"/>
        <v>1</v>
      </c>
      <c r="R2694" s="213">
        <f t="shared" si="149"/>
        <v>1</v>
      </c>
    </row>
    <row r="2695" spans="17:18" ht="12.75">
      <c r="Q2695" s="213">
        <f t="shared" si="148"/>
        <v>1</v>
      </c>
      <c r="R2695" s="213">
        <f t="shared" si="149"/>
        <v>1</v>
      </c>
    </row>
    <row r="2696" spans="17:18" ht="12.75">
      <c r="Q2696" s="213">
        <f t="shared" si="148"/>
        <v>1</v>
      </c>
      <c r="R2696" s="213">
        <f t="shared" si="149"/>
        <v>1</v>
      </c>
    </row>
    <row r="2697" spans="17:18" ht="12.75">
      <c r="Q2697" s="213">
        <f t="shared" si="148"/>
        <v>1</v>
      </c>
      <c r="R2697" s="213">
        <f t="shared" si="149"/>
        <v>1</v>
      </c>
    </row>
    <row r="2698" spans="17:18" ht="12.75">
      <c r="Q2698" s="213">
        <f t="shared" si="148"/>
        <v>1</v>
      </c>
      <c r="R2698" s="213">
        <f t="shared" si="149"/>
        <v>1</v>
      </c>
    </row>
    <row r="2699" spans="17:18" ht="12.75">
      <c r="Q2699" s="213">
        <f t="shared" si="148"/>
        <v>1</v>
      </c>
      <c r="R2699" s="213">
        <f t="shared" si="149"/>
        <v>1</v>
      </c>
    </row>
    <row r="2700" spans="17:18" ht="12.75">
      <c r="Q2700" s="213">
        <f t="shared" si="148"/>
        <v>1</v>
      </c>
      <c r="R2700" s="213">
        <f t="shared" si="149"/>
        <v>1</v>
      </c>
    </row>
    <row r="2701" spans="17:18" ht="12.75">
      <c r="Q2701" s="213">
        <f t="shared" si="148"/>
        <v>1</v>
      </c>
      <c r="R2701" s="213">
        <f t="shared" si="149"/>
        <v>1</v>
      </c>
    </row>
    <row r="2702" spans="17:18" ht="12.75">
      <c r="Q2702" s="213">
        <f t="shared" si="148"/>
        <v>1</v>
      </c>
      <c r="R2702" s="213">
        <f t="shared" si="149"/>
        <v>1</v>
      </c>
    </row>
    <row r="2703" spans="17:18" ht="12.75">
      <c r="Q2703" s="213">
        <f t="shared" si="148"/>
        <v>1</v>
      </c>
      <c r="R2703" s="213">
        <f t="shared" si="149"/>
        <v>1</v>
      </c>
    </row>
    <row r="2704" spans="17:18" ht="12.75">
      <c r="Q2704" s="213">
        <f t="shared" si="148"/>
        <v>1</v>
      </c>
      <c r="R2704" s="213">
        <f t="shared" si="149"/>
        <v>1</v>
      </c>
    </row>
    <row r="2705" spans="17:18" ht="12.75">
      <c r="Q2705" s="213">
        <f t="shared" si="148"/>
        <v>1</v>
      </c>
      <c r="R2705" s="213">
        <f t="shared" si="149"/>
        <v>1</v>
      </c>
    </row>
    <row r="2706" spans="17:18" ht="12.75">
      <c r="Q2706" s="213">
        <f t="shared" si="148"/>
        <v>1</v>
      </c>
      <c r="R2706" s="213">
        <f t="shared" si="149"/>
        <v>1</v>
      </c>
    </row>
    <row r="2707" spans="17:18" ht="12.75">
      <c r="Q2707" s="213">
        <f t="shared" si="148"/>
        <v>1</v>
      </c>
      <c r="R2707" s="213">
        <f t="shared" si="149"/>
        <v>1</v>
      </c>
    </row>
    <row r="2708" spans="17:18" ht="12.75">
      <c r="Q2708" s="213">
        <f aca="true" t="shared" si="150" ref="Q2708:Q2771">IF(D2708="H",0.5,IF(D2708="L",3,1))</f>
        <v>1</v>
      </c>
      <c r="R2708" s="213">
        <f aca="true" t="shared" si="151" ref="R2708:R2771">IF(D2708="H",3,IF(D2708="L",0.5,1))</f>
        <v>1</v>
      </c>
    </row>
    <row r="2709" spans="17:18" ht="12.75">
      <c r="Q2709" s="213">
        <f t="shared" si="150"/>
        <v>1</v>
      </c>
      <c r="R2709" s="213">
        <f t="shared" si="151"/>
        <v>1</v>
      </c>
    </row>
    <row r="2710" spans="17:18" ht="12.75">
      <c r="Q2710" s="213">
        <f t="shared" si="150"/>
        <v>1</v>
      </c>
      <c r="R2710" s="213">
        <f t="shared" si="151"/>
        <v>1</v>
      </c>
    </row>
    <row r="2711" spans="17:18" ht="12.75">
      <c r="Q2711" s="213">
        <f t="shared" si="150"/>
        <v>1</v>
      </c>
      <c r="R2711" s="213">
        <f t="shared" si="151"/>
        <v>1</v>
      </c>
    </row>
    <row r="2712" spans="17:18" ht="12.75">
      <c r="Q2712" s="213">
        <f t="shared" si="150"/>
        <v>1</v>
      </c>
      <c r="R2712" s="213">
        <f t="shared" si="151"/>
        <v>1</v>
      </c>
    </row>
    <row r="2713" spans="17:18" ht="12.75">
      <c r="Q2713" s="213">
        <f t="shared" si="150"/>
        <v>1</v>
      </c>
      <c r="R2713" s="213">
        <f t="shared" si="151"/>
        <v>1</v>
      </c>
    </row>
    <row r="2714" spans="17:18" ht="12.75">
      <c r="Q2714" s="213">
        <f t="shared" si="150"/>
        <v>1</v>
      </c>
      <c r="R2714" s="213">
        <f t="shared" si="151"/>
        <v>1</v>
      </c>
    </row>
    <row r="2715" spans="17:18" ht="12.75">
      <c r="Q2715" s="213">
        <f t="shared" si="150"/>
        <v>1</v>
      </c>
      <c r="R2715" s="213">
        <f t="shared" si="151"/>
        <v>1</v>
      </c>
    </row>
    <row r="2716" spans="17:18" ht="12.75">
      <c r="Q2716" s="213">
        <f t="shared" si="150"/>
        <v>1</v>
      </c>
      <c r="R2716" s="213">
        <f t="shared" si="151"/>
        <v>1</v>
      </c>
    </row>
    <row r="2717" spans="17:18" ht="12.75">
      <c r="Q2717" s="213">
        <f t="shared" si="150"/>
        <v>1</v>
      </c>
      <c r="R2717" s="213">
        <f t="shared" si="151"/>
        <v>1</v>
      </c>
    </row>
    <row r="2718" spans="17:18" ht="12.75">
      <c r="Q2718" s="213">
        <f t="shared" si="150"/>
        <v>1</v>
      </c>
      <c r="R2718" s="213">
        <f t="shared" si="151"/>
        <v>1</v>
      </c>
    </row>
    <row r="2719" spans="17:18" ht="12.75">
      <c r="Q2719" s="213">
        <f t="shared" si="150"/>
        <v>1</v>
      </c>
      <c r="R2719" s="213">
        <f t="shared" si="151"/>
        <v>1</v>
      </c>
    </row>
    <row r="2720" spans="17:18" ht="12.75">
      <c r="Q2720" s="213">
        <f t="shared" si="150"/>
        <v>1</v>
      </c>
      <c r="R2720" s="213">
        <f t="shared" si="151"/>
        <v>1</v>
      </c>
    </row>
    <row r="2721" spans="17:18" ht="12.75">
      <c r="Q2721" s="213">
        <f t="shared" si="150"/>
        <v>1</v>
      </c>
      <c r="R2721" s="213">
        <f t="shared" si="151"/>
        <v>1</v>
      </c>
    </row>
    <row r="2722" spans="17:18" ht="12.75">
      <c r="Q2722" s="213">
        <f t="shared" si="150"/>
        <v>1</v>
      </c>
      <c r="R2722" s="213">
        <f t="shared" si="151"/>
        <v>1</v>
      </c>
    </row>
    <row r="2723" spans="17:18" ht="12.75">
      <c r="Q2723" s="213">
        <f t="shared" si="150"/>
        <v>1</v>
      </c>
      <c r="R2723" s="213">
        <f t="shared" si="151"/>
        <v>1</v>
      </c>
    </row>
    <row r="2724" spans="17:18" ht="12.75">
      <c r="Q2724" s="213">
        <f t="shared" si="150"/>
        <v>1</v>
      </c>
      <c r="R2724" s="213">
        <f t="shared" si="151"/>
        <v>1</v>
      </c>
    </row>
    <row r="2725" spans="17:18" ht="12.75">
      <c r="Q2725" s="213">
        <f t="shared" si="150"/>
        <v>1</v>
      </c>
      <c r="R2725" s="213">
        <f t="shared" si="151"/>
        <v>1</v>
      </c>
    </row>
    <row r="2726" spans="17:18" ht="12.75">
      <c r="Q2726" s="213">
        <f t="shared" si="150"/>
        <v>1</v>
      </c>
      <c r="R2726" s="213">
        <f t="shared" si="151"/>
        <v>1</v>
      </c>
    </row>
    <row r="2727" spans="17:18" ht="12.75">
      <c r="Q2727" s="213">
        <f t="shared" si="150"/>
        <v>1</v>
      </c>
      <c r="R2727" s="213">
        <f t="shared" si="151"/>
        <v>1</v>
      </c>
    </row>
    <row r="2728" spans="17:18" ht="12.75">
      <c r="Q2728" s="213">
        <f t="shared" si="150"/>
        <v>1</v>
      </c>
      <c r="R2728" s="213">
        <f t="shared" si="151"/>
        <v>1</v>
      </c>
    </row>
    <row r="2729" spans="17:18" ht="12.75">
      <c r="Q2729" s="213">
        <f t="shared" si="150"/>
        <v>1</v>
      </c>
      <c r="R2729" s="213">
        <f t="shared" si="151"/>
        <v>1</v>
      </c>
    </row>
    <row r="2730" spans="17:18" ht="12.75">
      <c r="Q2730" s="213">
        <f t="shared" si="150"/>
        <v>1</v>
      </c>
      <c r="R2730" s="213">
        <f t="shared" si="151"/>
        <v>1</v>
      </c>
    </row>
    <row r="2731" spans="17:18" ht="12.75">
      <c r="Q2731" s="213">
        <f t="shared" si="150"/>
        <v>1</v>
      </c>
      <c r="R2731" s="213">
        <f t="shared" si="151"/>
        <v>1</v>
      </c>
    </row>
    <row r="2732" spans="17:18" ht="12.75">
      <c r="Q2732" s="213">
        <f t="shared" si="150"/>
        <v>1</v>
      </c>
      <c r="R2732" s="213">
        <f t="shared" si="151"/>
        <v>1</v>
      </c>
    </row>
    <row r="2733" spans="17:18" ht="12.75">
      <c r="Q2733" s="213">
        <f t="shared" si="150"/>
        <v>1</v>
      </c>
      <c r="R2733" s="213">
        <f t="shared" si="151"/>
        <v>1</v>
      </c>
    </row>
    <row r="2734" spans="17:18" ht="12.75">
      <c r="Q2734" s="213">
        <f t="shared" si="150"/>
        <v>1</v>
      </c>
      <c r="R2734" s="213">
        <f t="shared" si="151"/>
        <v>1</v>
      </c>
    </row>
    <row r="2735" spans="17:18" ht="12.75">
      <c r="Q2735" s="213">
        <f t="shared" si="150"/>
        <v>1</v>
      </c>
      <c r="R2735" s="213">
        <f t="shared" si="151"/>
        <v>1</v>
      </c>
    </row>
    <row r="2736" spans="17:18" ht="12.75">
      <c r="Q2736" s="213">
        <f t="shared" si="150"/>
        <v>1</v>
      </c>
      <c r="R2736" s="213">
        <f t="shared" si="151"/>
        <v>1</v>
      </c>
    </row>
    <row r="2737" spans="17:18" ht="12.75">
      <c r="Q2737" s="213">
        <f t="shared" si="150"/>
        <v>1</v>
      </c>
      <c r="R2737" s="213">
        <f t="shared" si="151"/>
        <v>1</v>
      </c>
    </row>
    <row r="2738" spans="17:18" ht="12.75">
      <c r="Q2738" s="213">
        <f t="shared" si="150"/>
        <v>1</v>
      </c>
      <c r="R2738" s="213">
        <f t="shared" si="151"/>
        <v>1</v>
      </c>
    </row>
    <row r="2739" spans="17:18" ht="12.75">
      <c r="Q2739" s="213">
        <f t="shared" si="150"/>
        <v>1</v>
      </c>
      <c r="R2739" s="213">
        <f t="shared" si="151"/>
        <v>1</v>
      </c>
    </row>
    <row r="2740" spans="17:18" ht="12.75">
      <c r="Q2740" s="213">
        <f t="shared" si="150"/>
        <v>1</v>
      </c>
      <c r="R2740" s="213">
        <f t="shared" si="151"/>
        <v>1</v>
      </c>
    </row>
    <row r="2741" spans="17:18" ht="12.75">
      <c r="Q2741" s="213">
        <f t="shared" si="150"/>
        <v>1</v>
      </c>
      <c r="R2741" s="213">
        <f t="shared" si="151"/>
        <v>1</v>
      </c>
    </row>
    <row r="2742" spans="17:18" ht="12.75">
      <c r="Q2742" s="213">
        <f t="shared" si="150"/>
        <v>1</v>
      </c>
      <c r="R2742" s="213">
        <f t="shared" si="151"/>
        <v>1</v>
      </c>
    </row>
    <row r="2743" spans="17:18" ht="12.75">
      <c r="Q2743" s="213">
        <f t="shared" si="150"/>
        <v>1</v>
      </c>
      <c r="R2743" s="213">
        <f t="shared" si="151"/>
        <v>1</v>
      </c>
    </row>
    <row r="2744" spans="17:18" ht="12.75">
      <c r="Q2744" s="213">
        <f t="shared" si="150"/>
        <v>1</v>
      </c>
      <c r="R2744" s="213">
        <f t="shared" si="151"/>
        <v>1</v>
      </c>
    </row>
    <row r="2745" spans="17:18" ht="12.75">
      <c r="Q2745" s="213">
        <f t="shared" si="150"/>
        <v>1</v>
      </c>
      <c r="R2745" s="213">
        <f t="shared" si="151"/>
        <v>1</v>
      </c>
    </row>
    <row r="2746" spans="17:18" ht="12.75">
      <c r="Q2746" s="213">
        <f t="shared" si="150"/>
        <v>1</v>
      </c>
      <c r="R2746" s="213">
        <f t="shared" si="151"/>
        <v>1</v>
      </c>
    </row>
    <row r="2747" spans="17:18" ht="12.75">
      <c r="Q2747" s="213">
        <f t="shared" si="150"/>
        <v>1</v>
      </c>
      <c r="R2747" s="213">
        <f t="shared" si="151"/>
        <v>1</v>
      </c>
    </row>
    <row r="2748" spans="17:18" ht="12.75">
      <c r="Q2748" s="213">
        <f t="shared" si="150"/>
        <v>1</v>
      </c>
      <c r="R2748" s="213">
        <f t="shared" si="151"/>
        <v>1</v>
      </c>
    </row>
    <row r="2749" spans="17:18" ht="12.75">
      <c r="Q2749" s="213">
        <f t="shared" si="150"/>
        <v>1</v>
      </c>
      <c r="R2749" s="213">
        <f t="shared" si="151"/>
        <v>1</v>
      </c>
    </row>
    <row r="2750" spans="17:18" ht="12.75">
      <c r="Q2750" s="213">
        <f t="shared" si="150"/>
        <v>1</v>
      </c>
      <c r="R2750" s="213">
        <f t="shared" si="151"/>
        <v>1</v>
      </c>
    </row>
    <row r="2751" spans="17:18" ht="12.75">
      <c r="Q2751" s="213">
        <f t="shared" si="150"/>
        <v>1</v>
      </c>
      <c r="R2751" s="213">
        <f t="shared" si="151"/>
        <v>1</v>
      </c>
    </row>
    <row r="2752" spans="17:18" ht="12.75">
      <c r="Q2752" s="213">
        <f t="shared" si="150"/>
        <v>1</v>
      </c>
      <c r="R2752" s="213">
        <f t="shared" si="151"/>
        <v>1</v>
      </c>
    </row>
    <row r="2753" spans="17:18" ht="12.75">
      <c r="Q2753" s="213">
        <f t="shared" si="150"/>
        <v>1</v>
      </c>
      <c r="R2753" s="213">
        <f t="shared" si="151"/>
        <v>1</v>
      </c>
    </row>
    <row r="2754" spans="17:18" ht="12.75">
      <c r="Q2754" s="213">
        <f t="shared" si="150"/>
        <v>1</v>
      </c>
      <c r="R2754" s="213">
        <f t="shared" si="151"/>
        <v>1</v>
      </c>
    </row>
    <row r="2755" spans="17:18" ht="12.75">
      <c r="Q2755" s="213">
        <f t="shared" si="150"/>
        <v>1</v>
      </c>
      <c r="R2755" s="213">
        <f t="shared" si="151"/>
        <v>1</v>
      </c>
    </row>
    <row r="2756" spans="17:18" ht="12.75">
      <c r="Q2756" s="213">
        <f t="shared" si="150"/>
        <v>1</v>
      </c>
      <c r="R2756" s="213">
        <f t="shared" si="151"/>
        <v>1</v>
      </c>
    </row>
    <row r="2757" spans="17:18" ht="12.75">
      <c r="Q2757" s="213">
        <f t="shared" si="150"/>
        <v>1</v>
      </c>
      <c r="R2757" s="213">
        <f t="shared" si="151"/>
        <v>1</v>
      </c>
    </row>
    <row r="2758" spans="17:18" ht="12.75">
      <c r="Q2758" s="213">
        <f t="shared" si="150"/>
        <v>1</v>
      </c>
      <c r="R2758" s="213">
        <f t="shared" si="151"/>
        <v>1</v>
      </c>
    </row>
    <row r="2759" spans="17:18" ht="12.75">
      <c r="Q2759" s="213">
        <f t="shared" si="150"/>
        <v>1</v>
      </c>
      <c r="R2759" s="213">
        <f t="shared" si="151"/>
        <v>1</v>
      </c>
    </row>
    <row r="2760" spans="17:18" ht="12.75">
      <c r="Q2760" s="213">
        <f t="shared" si="150"/>
        <v>1</v>
      </c>
      <c r="R2760" s="213">
        <f t="shared" si="151"/>
        <v>1</v>
      </c>
    </row>
    <row r="2761" spans="17:18" ht="12.75">
      <c r="Q2761" s="213">
        <f t="shared" si="150"/>
        <v>1</v>
      </c>
      <c r="R2761" s="213">
        <f t="shared" si="151"/>
        <v>1</v>
      </c>
    </row>
    <row r="2762" spans="17:18" ht="12.75">
      <c r="Q2762" s="213">
        <f t="shared" si="150"/>
        <v>1</v>
      </c>
      <c r="R2762" s="213">
        <f t="shared" si="151"/>
        <v>1</v>
      </c>
    </row>
    <row r="2763" spans="17:18" ht="12.75">
      <c r="Q2763" s="213">
        <f t="shared" si="150"/>
        <v>1</v>
      </c>
      <c r="R2763" s="213">
        <f t="shared" si="151"/>
        <v>1</v>
      </c>
    </row>
    <row r="2764" spans="17:18" ht="12.75">
      <c r="Q2764" s="213">
        <f t="shared" si="150"/>
        <v>1</v>
      </c>
      <c r="R2764" s="213">
        <f t="shared" si="151"/>
        <v>1</v>
      </c>
    </row>
    <row r="2765" spans="17:18" ht="12.75">
      <c r="Q2765" s="213">
        <f t="shared" si="150"/>
        <v>1</v>
      </c>
      <c r="R2765" s="213">
        <f t="shared" si="151"/>
        <v>1</v>
      </c>
    </row>
    <row r="2766" spans="17:18" ht="12.75">
      <c r="Q2766" s="213">
        <f t="shared" si="150"/>
        <v>1</v>
      </c>
      <c r="R2766" s="213">
        <f t="shared" si="151"/>
        <v>1</v>
      </c>
    </row>
    <row r="2767" spans="17:18" ht="12.75">
      <c r="Q2767" s="213">
        <f t="shared" si="150"/>
        <v>1</v>
      </c>
      <c r="R2767" s="213">
        <f t="shared" si="151"/>
        <v>1</v>
      </c>
    </row>
    <row r="2768" spans="17:18" ht="12.75">
      <c r="Q2768" s="213">
        <f t="shared" si="150"/>
        <v>1</v>
      </c>
      <c r="R2768" s="213">
        <f t="shared" si="151"/>
        <v>1</v>
      </c>
    </row>
    <row r="2769" spans="17:18" ht="12.75">
      <c r="Q2769" s="213">
        <f t="shared" si="150"/>
        <v>1</v>
      </c>
      <c r="R2769" s="213">
        <f t="shared" si="151"/>
        <v>1</v>
      </c>
    </row>
    <row r="2770" spans="17:18" ht="12.75">
      <c r="Q2770" s="213">
        <f t="shared" si="150"/>
        <v>1</v>
      </c>
      <c r="R2770" s="213">
        <f t="shared" si="151"/>
        <v>1</v>
      </c>
    </row>
    <row r="2771" spans="17:18" ht="12.75">
      <c r="Q2771" s="213">
        <f t="shared" si="150"/>
        <v>1</v>
      </c>
      <c r="R2771" s="213">
        <f t="shared" si="151"/>
        <v>1</v>
      </c>
    </row>
    <row r="2772" spans="17:18" ht="12.75">
      <c r="Q2772" s="213">
        <f aca="true" t="shared" si="152" ref="Q2772:Q2835">IF(D2772="H",0.5,IF(D2772="L",3,1))</f>
        <v>1</v>
      </c>
      <c r="R2772" s="213">
        <f aca="true" t="shared" si="153" ref="R2772:R2835">IF(D2772="H",3,IF(D2772="L",0.5,1))</f>
        <v>1</v>
      </c>
    </row>
    <row r="2773" spans="17:18" ht="12.75">
      <c r="Q2773" s="213">
        <f t="shared" si="152"/>
        <v>1</v>
      </c>
      <c r="R2773" s="213">
        <f t="shared" si="153"/>
        <v>1</v>
      </c>
    </row>
    <row r="2774" spans="17:18" ht="12.75">
      <c r="Q2774" s="213">
        <f t="shared" si="152"/>
        <v>1</v>
      </c>
      <c r="R2774" s="213">
        <f t="shared" si="153"/>
        <v>1</v>
      </c>
    </row>
    <row r="2775" spans="17:18" ht="12.75">
      <c r="Q2775" s="213">
        <f t="shared" si="152"/>
        <v>1</v>
      </c>
      <c r="R2775" s="213">
        <f t="shared" si="153"/>
        <v>1</v>
      </c>
    </row>
    <row r="2776" spans="17:18" ht="12.75">
      <c r="Q2776" s="213">
        <f t="shared" si="152"/>
        <v>1</v>
      </c>
      <c r="R2776" s="213">
        <f t="shared" si="153"/>
        <v>1</v>
      </c>
    </row>
    <row r="2777" spans="17:18" ht="12.75">
      <c r="Q2777" s="213">
        <f t="shared" si="152"/>
        <v>1</v>
      </c>
      <c r="R2777" s="213">
        <f t="shared" si="153"/>
        <v>1</v>
      </c>
    </row>
    <row r="2778" spans="17:18" ht="12.75">
      <c r="Q2778" s="213">
        <f t="shared" si="152"/>
        <v>1</v>
      </c>
      <c r="R2778" s="213">
        <f t="shared" si="153"/>
        <v>1</v>
      </c>
    </row>
    <row r="2779" spans="17:18" ht="12.75">
      <c r="Q2779" s="213">
        <f t="shared" si="152"/>
        <v>1</v>
      </c>
      <c r="R2779" s="213">
        <f t="shared" si="153"/>
        <v>1</v>
      </c>
    </row>
    <row r="2780" spans="17:18" ht="12.75">
      <c r="Q2780" s="213">
        <f t="shared" si="152"/>
        <v>1</v>
      </c>
      <c r="R2780" s="213">
        <f t="shared" si="153"/>
        <v>1</v>
      </c>
    </row>
    <row r="2781" spans="17:18" ht="12.75">
      <c r="Q2781" s="213">
        <f t="shared" si="152"/>
        <v>1</v>
      </c>
      <c r="R2781" s="213">
        <f t="shared" si="153"/>
        <v>1</v>
      </c>
    </row>
    <row r="2782" spans="17:18" ht="12.75">
      <c r="Q2782" s="213">
        <f t="shared" si="152"/>
        <v>1</v>
      </c>
      <c r="R2782" s="213">
        <f t="shared" si="153"/>
        <v>1</v>
      </c>
    </row>
    <row r="2783" spans="17:18" ht="12.75">
      <c r="Q2783" s="213">
        <f t="shared" si="152"/>
        <v>1</v>
      </c>
      <c r="R2783" s="213">
        <f t="shared" si="153"/>
        <v>1</v>
      </c>
    </row>
    <row r="2784" spans="17:18" ht="12.75">
      <c r="Q2784" s="213">
        <f t="shared" si="152"/>
        <v>1</v>
      </c>
      <c r="R2784" s="213">
        <f t="shared" si="153"/>
        <v>1</v>
      </c>
    </row>
    <row r="2785" spans="17:18" ht="12.75">
      <c r="Q2785" s="213">
        <f t="shared" si="152"/>
        <v>1</v>
      </c>
      <c r="R2785" s="213">
        <f t="shared" si="153"/>
        <v>1</v>
      </c>
    </row>
    <row r="2786" spans="17:18" ht="12.75">
      <c r="Q2786" s="213">
        <f t="shared" si="152"/>
        <v>1</v>
      </c>
      <c r="R2786" s="213">
        <f t="shared" si="153"/>
        <v>1</v>
      </c>
    </row>
    <row r="2787" spans="17:18" ht="12.75">
      <c r="Q2787" s="213">
        <f t="shared" si="152"/>
        <v>1</v>
      </c>
      <c r="R2787" s="213">
        <f t="shared" si="153"/>
        <v>1</v>
      </c>
    </row>
    <row r="2788" spans="17:18" ht="12.75">
      <c r="Q2788" s="213">
        <f t="shared" si="152"/>
        <v>1</v>
      </c>
      <c r="R2788" s="213">
        <f t="shared" si="153"/>
        <v>1</v>
      </c>
    </row>
    <row r="2789" spans="17:18" ht="12.75">
      <c r="Q2789" s="213">
        <f t="shared" si="152"/>
        <v>1</v>
      </c>
      <c r="R2789" s="213">
        <f t="shared" si="153"/>
        <v>1</v>
      </c>
    </row>
    <row r="2790" spans="17:18" ht="12.75">
      <c r="Q2790" s="213">
        <f t="shared" si="152"/>
        <v>1</v>
      </c>
      <c r="R2790" s="213">
        <f t="shared" si="153"/>
        <v>1</v>
      </c>
    </row>
    <row r="2791" spans="17:18" ht="12.75">
      <c r="Q2791" s="213">
        <f t="shared" si="152"/>
        <v>1</v>
      </c>
      <c r="R2791" s="213">
        <f t="shared" si="153"/>
        <v>1</v>
      </c>
    </row>
    <row r="2792" spans="17:18" ht="12.75">
      <c r="Q2792" s="213">
        <f t="shared" si="152"/>
        <v>1</v>
      </c>
      <c r="R2792" s="213">
        <f t="shared" si="153"/>
        <v>1</v>
      </c>
    </row>
    <row r="2793" spans="17:18" ht="12.75">
      <c r="Q2793" s="213">
        <f t="shared" si="152"/>
        <v>1</v>
      </c>
      <c r="R2793" s="213">
        <f t="shared" si="153"/>
        <v>1</v>
      </c>
    </row>
    <row r="2794" spans="17:18" ht="12.75">
      <c r="Q2794" s="213">
        <f t="shared" si="152"/>
        <v>1</v>
      </c>
      <c r="R2794" s="213">
        <f t="shared" si="153"/>
        <v>1</v>
      </c>
    </row>
    <row r="2795" spans="17:18" ht="12.75">
      <c r="Q2795" s="213">
        <f t="shared" si="152"/>
        <v>1</v>
      </c>
      <c r="R2795" s="213">
        <f t="shared" si="153"/>
        <v>1</v>
      </c>
    </row>
    <row r="2796" spans="17:18" ht="12.75">
      <c r="Q2796" s="213">
        <f t="shared" si="152"/>
        <v>1</v>
      </c>
      <c r="R2796" s="213">
        <f t="shared" si="153"/>
        <v>1</v>
      </c>
    </row>
    <row r="2797" spans="17:18" ht="12.75">
      <c r="Q2797" s="213">
        <f t="shared" si="152"/>
        <v>1</v>
      </c>
      <c r="R2797" s="213">
        <f t="shared" si="153"/>
        <v>1</v>
      </c>
    </row>
    <row r="2798" spans="17:18" ht="12.75">
      <c r="Q2798" s="213">
        <f t="shared" si="152"/>
        <v>1</v>
      </c>
      <c r="R2798" s="213">
        <f t="shared" si="153"/>
        <v>1</v>
      </c>
    </row>
    <row r="2799" spans="17:18" ht="12.75">
      <c r="Q2799" s="213">
        <f t="shared" si="152"/>
        <v>1</v>
      </c>
      <c r="R2799" s="213">
        <f t="shared" si="153"/>
        <v>1</v>
      </c>
    </row>
    <row r="2800" spans="17:18" ht="12.75">
      <c r="Q2800" s="213">
        <f t="shared" si="152"/>
        <v>1</v>
      </c>
      <c r="R2800" s="213">
        <f t="shared" si="153"/>
        <v>1</v>
      </c>
    </row>
    <row r="2801" spans="17:18" ht="12.75">
      <c r="Q2801" s="213">
        <f t="shared" si="152"/>
        <v>1</v>
      </c>
      <c r="R2801" s="213">
        <f t="shared" si="153"/>
        <v>1</v>
      </c>
    </row>
    <row r="2802" spans="17:18" ht="12.75">
      <c r="Q2802" s="213">
        <f t="shared" si="152"/>
        <v>1</v>
      </c>
      <c r="R2802" s="213">
        <f t="shared" si="153"/>
        <v>1</v>
      </c>
    </row>
    <row r="2803" spans="17:18" ht="12.75">
      <c r="Q2803" s="213">
        <f t="shared" si="152"/>
        <v>1</v>
      </c>
      <c r="R2803" s="213">
        <f t="shared" si="153"/>
        <v>1</v>
      </c>
    </row>
    <row r="2804" spans="17:18" ht="12.75">
      <c r="Q2804" s="213">
        <f t="shared" si="152"/>
        <v>1</v>
      </c>
      <c r="R2804" s="213">
        <f t="shared" si="153"/>
        <v>1</v>
      </c>
    </row>
    <row r="2805" spans="17:18" ht="12.75">
      <c r="Q2805" s="213">
        <f t="shared" si="152"/>
        <v>1</v>
      </c>
      <c r="R2805" s="213">
        <f t="shared" si="153"/>
        <v>1</v>
      </c>
    </row>
    <row r="2806" spans="17:18" ht="12.75">
      <c r="Q2806" s="213">
        <f t="shared" si="152"/>
        <v>1</v>
      </c>
      <c r="R2806" s="213">
        <f t="shared" si="153"/>
        <v>1</v>
      </c>
    </row>
    <row r="2807" spans="17:18" ht="12.75">
      <c r="Q2807" s="213">
        <f t="shared" si="152"/>
        <v>1</v>
      </c>
      <c r="R2807" s="213">
        <f t="shared" si="153"/>
        <v>1</v>
      </c>
    </row>
    <row r="2808" spans="17:18" ht="12.75">
      <c r="Q2808" s="213">
        <f t="shared" si="152"/>
        <v>1</v>
      </c>
      <c r="R2808" s="213">
        <f t="shared" si="153"/>
        <v>1</v>
      </c>
    </row>
    <row r="2809" spans="17:18" ht="12.75">
      <c r="Q2809" s="213">
        <f t="shared" si="152"/>
        <v>1</v>
      </c>
      <c r="R2809" s="213">
        <f t="shared" si="153"/>
        <v>1</v>
      </c>
    </row>
    <row r="2810" spans="17:18" ht="12.75">
      <c r="Q2810" s="213">
        <f t="shared" si="152"/>
        <v>1</v>
      </c>
      <c r="R2810" s="213">
        <f t="shared" si="153"/>
        <v>1</v>
      </c>
    </row>
    <row r="2811" spans="17:18" ht="12.75">
      <c r="Q2811" s="213">
        <f t="shared" si="152"/>
        <v>1</v>
      </c>
      <c r="R2811" s="213">
        <f t="shared" si="153"/>
        <v>1</v>
      </c>
    </row>
    <row r="2812" spans="17:18" ht="12.75">
      <c r="Q2812" s="213">
        <f t="shared" si="152"/>
        <v>1</v>
      </c>
      <c r="R2812" s="213">
        <f t="shared" si="153"/>
        <v>1</v>
      </c>
    </row>
    <row r="2813" spans="17:18" ht="12.75">
      <c r="Q2813" s="213">
        <f t="shared" si="152"/>
        <v>1</v>
      </c>
      <c r="R2813" s="213">
        <f t="shared" si="153"/>
        <v>1</v>
      </c>
    </row>
    <row r="2814" spans="17:18" ht="12.75">
      <c r="Q2814" s="213">
        <f t="shared" si="152"/>
        <v>1</v>
      </c>
      <c r="R2814" s="213">
        <f t="shared" si="153"/>
        <v>1</v>
      </c>
    </row>
    <row r="2815" spans="17:18" ht="12.75">
      <c r="Q2815" s="213">
        <f t="shared" si="152"/>
        <v>1</v>
      </c>
      <c r="R2815" s="213">
        <f t="shared" si="153"/>
        <v>1</v>
      </c>
    </row>
    <row r="2816" spans="17:18" ht="12.75">
      <c r="Q2816" s="213">
        <f t="shared" si="152"/>
        <v>1</v>
      </c>
      <c r="R2816" s="213">
        <f t="shared" si="153"/>
        <v>1</v>
      </c>
    </row>
    <row r="2817" spans="17:18" ht="12.75">
      <c r="Q2817" s="213">
        <f t="shared" si="152"/>
        <v>1</v>
      </c>
      <c r="R2817" s="213">
        <f t="shared" si="153"/>
        <v>1</v>
      </c>
    </row>
    <row r="2818" spans="17:18" ht="12.75">
      <c r="Q2818" s="213">
        <f t="shared" si="152"/>
        <v>1</v>
      </c>
      <c r="R2818" s="213">
        <f t="shared" si="153"/>
        <v>1</v>
      </c>
    </row>
    <row r="2819" spans="17:18" ht="12.75">
      <c r="Q2819" s="213">
        <f t="shared" si="152"/>
        <v>1</v>
      </c>
      <c r="R2819" s="213">
        <f t="shared" si="153"/>
        <v>1</v>
      </c>
    </row>
    <row r="2820" spans="17:18" ht="12.75">
      <c r="Q2820" s="213">
        <f t="shared" si="152"/>
        <v>1</v>
      </c>
      <c r="R2820" s="213">
        <f t="shared" si="153"/>
        <v>1</v>
      </c>
    </row>
    <row r="2821" spans="17:18" ht="12.75">
      <c r="Q2821" s="213">
        <f t="shared" si="152"/>
        <v>1</v>
      </c>
      <c r="R2821" s="213">
        <f t="shared" si="153"/>
        <v>1</v>
      </c>
    </row>
    <row r="2822" spans="17:18" ht="12.75">
      <c r="Q2822" s="213">
        <f t="shared" si="152"/>
        <v>1</v>
      </c>
      <c r="R2822" s="213">
        <f t="shared" si="153"/>
        <v>1</v>
      </c>
    </row>
    <row r="2823" spans="17:18" ht="12.75">
      <c r="Q2823" s="213">
        <f t="shared" si="152"/>
        <v>1</v>
      </c>
      <c r="R2823" s="213">
        <f t="shared" si="153"/>
        <v>1</v>
      </c>
    </row>
    <row r="2824" spans="17:18" ht="12.75">
      <c r="Q2824" s="213">
        <f t="shared" si="152"/>
        <v>1</v>
      </c>
      <c r="R2824" s="213">
        <f t="shared" si="153"/>
        <v>1</v>
      </c>
    </row>
    <row r="2825" spans="17:18" ht="12.75">
      <c r="Q2825" s="213">
        <f t="shared" si="152"/>
        <v>1</v>
      </c>
      <c r="R2825" s="213">
        <f t="shared" si="153"/>
        <v>1</v>
      </c>
    </row>
    <row r="2826" spans="17:18" ht="12.75">
      <c r="Q2826" s="213">
        <f t="shared" si="152"/>
        <v>1</v>
      </c>
      <c r="R2826" s="213">
        <f t="shared" si="153"/>
        <v>1</v>
      </c>
    </row>
    <row r="2827" spans="17:18" ht="12.75">
      <c r="Q2827" s="213">
        <f t="shared" si="152"/>
        <v>1</v>
      </c>
      <c r="R2827" s="213">
        <f t="shared" si="153"/>
        <v>1</v>
      </c>
    </row>
    <row r="2828" spans="17:18" ht="12.75">
      <c r="Q2828" s="213">
        <f t="shared" si="152"/>
        <v>1</v>
      </c>
      <c r="R2828" s="213">
        <f t="shared" si="153"/>
        <v>1</v>
      </c>
    </row>
    <row r="2829" spans="17:18" ht="12.75">
      <c r="Q2829" s="213">
        <f t="shared" si="152"/>
        <v>1</v>
      </c>
      <c r="R2829" s="213">
        <f t="shared" si="153"/>
        <v>1</v>
      </c>
    </row>
    <row r="2830" spans="17:18" ht="12.75">
      <c r="Q2830" s="213">
        <f t="shared" si="152"/>
        <v>1</v>
      </c>
      <c r="R2830" s="213">
        <f t="shared" si="153"/>
        <v>1</v>
      </c>
    </row>
    <row r="2831" spans="17:18" ht="12.75">
      <c r="Q2831" s="213">
        <f t="shared" si="152"/>
        <v>1</v>
      </c>
      <c r="R2831" s="213">
        <f t="shared" si="153"/>
        <v>1</v>
      </c>
    </row>
    <row r="2832" spans="17:18" ht="12.75">
      <c r="Q2832" s="213">
        <f t="shared" si="152"/>
        <v>1</v>
      </c>
      <c r="R2832" s="213">
        <f t="shared" si="153"/>
        <v>1</v>
      </c>
    </row>
    <row r="2833" spans="17:18" ht="12.75">
      <c r="Q2833" s="213">
        <f t="shared" si="152"/>
        <v>1</v>
      </c>
      <c r="R2833" s="213">
        <f t="shared" si="153"/>
        <v>1</v>
      </c>
    </row>
    <row r="2834" spans="17:18" ht="12.75">
      <c r="Q2834" s="213">
        <f t="shared" si="152"/>
        <v>1</v>
      </c>
      <c r="R2834" s="213">
        <f t="shared" si="153"/>
        <v>1</v>
      </c>
    </row>
    <row r="2835" spans="17:18" ht="12.75">
      <c r="Q2835" s="213">
        <f t="shared" si="152"/>
        <v>1</v>
      </c>
      <c r="R2835" s="213">
        <f t="shared" si="153"/>
        <v>1</v>
      </c>
    </row>
    <row r="2836" spans="17:18" ht="12.75">
      <c r="Q2836" s="213">
        <f aca="true" t="shared" si="154" ref="Q2836:Q2899">IF(D2836="H",0.5,IF(D2836="L",3,1))</f>
        <v>1</v>
      </c>
      <c r="R2836" s="213">
        <f aca="true" t="shared" si="155" ref="R2836:R2899">IF(D2836="H",3,IF(D2836="L",0.5,1))</f>
        <v>1</v>
      </c>
    </row>
    <row r="2837" spans="17:18" ht="12.75">
      <c r="Q2837" s="213">
        <f t="shared" si="154"/>
        <v>1</v>
      </c>
      <c r="R2837" s="213">
        <f t="shared" si="155"/>
        <v>1</v>
      </c>
    </row>
    <row r="2838" spans="17:18" ht="12.75">
      <c r="Q2838" s="213">
        <f t="shared" si="154"/>
        <v>1</v>
      </c>
      <c r="R2838" s="213">
        <f t="shared" si="155"/>
        <v>1</v>
      </c>
    </row>
    <row r="2839" spans="17:18" ht="12.75">
      <c r="Q2839" s="213">
        <f t="shared" si="154"/>
        <v>1</v>
      </c>
      <c r="R2839" s="213">
        <f t="shared" si="155"/>
        <v>1</v>
      </c>
    </row>
    <row r="2840" spans="17:18" ht="12.75">
      <c r="Q2840" s="213">
        <f t="shared" si="154"/>
        <v>1</v>
      </c>
      <c r="R2840" s="213">
        <f t="shared" si="155"/>
        <v>1</v>
      </c>
    </row>
    <row r="2841" spans="17:18" ht="12.75">
      <c r="Q2841" s="213">
        <f t="shared" si="154"/>
        <v>1</v>
      </c>
      <c r="R2841" s="213">
        <f t="shared" si="155"/>
        <v>1</v>
      </c>
    </row>
    <row r="2842" spans="17:18" ht="12.75">
      <c r="Q2842" s="213">
        <f t="shared" si="154"/>
        <v>1</v>
      </c>
      <c r="R2842" s="213">
        <f t="shared" si="155"/>
        <v>1</v>
      </c>
    </row>
    <row r="2843" spans="17:18" ht="12.75">
      <c r="Q2843" s="213">
        <f t="shared" si="154"/>
        <v>1</v>
      </c>
      <c r="R2843" s="213">
        <f t="shared" si="155"/>
        <v>1</v>
      </c>
    </row>
    <row r="2844" spans="17:18" ht="12.75">
      <c r="Q2844" s="213">
        <f t="shared" si="154"/>
        <v>1</v>
      </c>
      <c r="R2844" s="213">
        <f t="shared" si="155"/>
        <v>1</v>
      </c>
    </row>
    <row r="2845" spans="17:18" ht="12.75">
      <c r="Q2845" s="213">
        <f t="shared" si="154"/>
        <v>1</v>
      </c>
      <c r="R2845" s="213">
        <f t="shared" si="155"/>
        <v>1</v>
      </c>
    </row>
    <row r="2846" spans="17:18" ht="12.75">
      <c r="Q2846" s="213">
        <f t="shared" si="154"/>
        <v>1</v>
      </c>
      <c r="R2846" s="213">
        <f t="shared" si="155"/>
        <v>1</v>
      </c>
    </row>
    <row r="2847" spans="17:18" ht="12.75">
      <c r="Q2847" s="213">
        <f t="shared" si="154"/>
        <v>1</v>
      </c>
      <c r="R2847" s="213">
        <f t="shared" si="155"/>
        <v>1</v>
      </c>
    </row>
    <row r="2848" spans="17:18" ht="12.75">
      <c r="Q2848" s="213">
        <f t="shared" si="154"/>
        <v>1</v>
      </c>
      <c r="R2848" s="213">
        <f t="shared" si="155"/>
        <v>1</v>
      </c>
    </row>
    <row r="2849" spans="17:18" ht="12.75">
      <c r="Q2849" s="213">
        <f t="shared" si="154"/>
        <v>1</v>
      </c>
      <c r="R2849" s="213">
        <f t="shared" si="155"/>
        <v>1</v>
      </c>
    </row>
    <row r="2850" spans="17:18" ht="12.75">
      <c r="Q2850" s="213">
        <f t="shared" si="154"/>
        <v>1</v>
      </c>
      <c r="R2850" s="213">
        <f t="shared" si="155"/>
        <v>1</v>
      </c>
    </row>
    <row r="2851" spans="17:18" ht="12.75">
      <c r="Q2851" s="213">
        <f t="shared" si="154"/>
        <v>1</v>
      </c>
      <c r="R2851" s="213">
        <f t="shared" si="155"/>
        <v>1</v>
      </c>
    </row>
    <row r="2852" spans="17:18" ht="12.75">
      <c r="Q2852" s="213">
        <f t="shared" si="154"/>
        <v>1</v>
      </c>
      <c r="R2852" s="213">
        <f t="shared" si="155"/>
        <v>1</v>
      </c>
    </row>
    <row r="2853" spans="17:18" ht="12.75">
      <c r="Q2853" s="213">
        <f t="shared" si="154"/>
        <v>1</v>
      </c>
      <c r="R2853" s="213">
        <f t="shared" si="155"/>
        <v>1</v>
      </c>
    </row>
    <row r="2854" spans="17:18" ht="12.75">
      <c r="Q2854" s="213">
        <f t="shared" si="154"/>
        <v>1</v>
      </c>
      <c r="R2854" s="213">
        <f t="shared" si="155"/>
        <v>1</v>
      </c>
    </row>
    <row r="2855" spans="17:18" ht="12.75">
      <c r="Q2855" s="213">
        <f t="shared" si="154"/>
        <v>1</v>
      </c>
      <c r="R2855" s="213">
        <f t="shared" si="155"/>
        <v>1</v>
      </c>
    </row>
    <row r="2856" spans="17:18" ht="12.75">
      <c r="Q2856" s="213">
        <f t="shared" si="154"/>
        <v>1</v>
      </c>
      <c r="R2856" s="213">
        <f t="shared" si="155"/>
        <v>1</v>
      </c>
    </row>
    <row r="2857" spans="17:18" ht="12.75">
      <c r="Q2857" s="213">
        <f t="shared" si="154"/>
        <v>1</v>
      </c>
      <c r="R2857" s="213">
        <f t="shared" si="155"/>
        <v>1</v>
      </c>
    </row>
    <row r="2858" spans="17:18" ht="12.75">
      <c r="Q2858" s="213">
        <f t="shared" si="154"/>
        <v>1</v>
      </c>
      <c r="R2858" s="213">
        <f t="shared" si="155"/>
        <v>1</v>
      </c>
    </row>
    <row r="2859" spans="17:18" ht="12.75">
      <c r="Q2859" s="213">
        <f t="shared" si="154"/>
        <v>1</v>
      </c>
      <c r="R2859" s="213">
        <f t="shared" si="155"/>
        <v>1</v>
      </c>
    </row>
    <row r="2860" spans="17:18" ht="12.75">
      <c r="Q2860" s="213">
        <f t="shared" si="154"/>
        <v>1</v>
      </c>
      <c r="R2860" s="213">
        <f t="shared" si="155"/>
        <v>1</v>
      </c>
    </row>
    <row r="2861" spans="17:18" ht="12.75">
      <c r="Q2861" s="213">
        <f t="shared" si="154"/>
        <v>1</v>
      </c>
      <c r="R2861" s="213">
        <f t="shared" si="155"/>
        <v>1</v>
      </c>
    </row>
    <row r="2862" spans="17:18" ht="12.75">
      <c r="Q2862" s="213">
        <f t="shared" si="154"/>
        <v>1</v>
      </c>
      <c r="R2862" s="213">
        <f t="shared" si="155"/>
        <v>1</v>
      </c>
    </row>
    <row r="2863" spans="17:18" ht="12.75">
      <c r="Q2863" s="213">
        <f t="shared" si="154"/>
        <v>1</v>
      </c>
      <c r="R2863" s="213">
        <f t="shared" si="155"/>
        <v>1</v>
      </c>
    </row>
    <row r="2864" spans="17:18" ht="12.75">
      <c r="Q2864" s="213">
        <f t="shared" si="154"/>
        <v>1</v>
      </c>
      <c r="R2864" s="213">
        <f t="shared" si="155"/>
        <v>1</v>
      </c>
    </row>
    <row r="2865" spans="17:18" ht="12.75">
      <c r="Q2865" s="213">
        <f t="shared" si="154"/>
        <v>1</v>
      </c>
      <c r="R2865" s="213">
        <f t="shared" si="155"/>
        <v>1</v>
      </c>
    </row>
    <row r="2866" spans="17:18" ht="12.75">
      <c r="Q2866" s="213">
        <f t="shared" si="154"/>
        <v>1</v>
      </c>
      <c r="R2866" s="213">
        <f t="shared" si="155"/>
        <v>1</v>
      </c>
    </row>
    <row r="2867" spans="17:18" ht="12.75">
      <c r="Q2867" s="213">
        <f t="shared" si="154"/>
        <v>1</v>
      </c>
      <c r="R2867" s="213">
        <f t="shared" si="155"/>
        <v>1</v>
      </c>
    </row>
    <row r="2868" spans="17:18" ht="12.75">
      <c r="Q2868" s="213">
        <f t="shared" si="154"/>
        <v>1</v>
      </c>
      <c r="R2868" s="213">
        <f t="shared" si="155"/>
        <v>1</v>
      </c>
    </row>
    <row r="2869" spans="17:18" ht="12.75">
      <c r="Q2869" s="213">
        <f t="shared" si="154"/>
        <v>1</v>
      </c>
      <c r="R2869" s="213">
        <f t="shared" si="155"/>
        <v>1</v>
      </c>
    </row>
    <row r="2870" spans="17:18" ht="12.75">
      <c r="Q2870" s="213">
        <f t="shared" si="154"/>
        <v>1</v>
      </c>
      <c r="R2870" s="213">
        <f t="shared" si="155"/>
        <v>1</v>
      </c>
    </row>
    <row r="2871" spans="17:18" ht="12.75">
      <c r="Q2871" s="213">
        <f t="shared" si="154"/>
        <v>1</v>
      </c>
      <c r="R2871" s="213">
        <f t="shared" si="155"/>
        <v>1</v>
      </c>
    </row>
    <row r="2872" spans="17:18" ht="12.75">
      <c r="Q2872" s="213">
        <f t="shared" si="154"/>
        <v>1</v>
      </c>
      <c r="R2872" s="213">
        <f t="shared" si="155"/>
        <v>1</v>
      </c>
    </row>
    <row r="2873" spans="17:18" ht="12.75">
      <c r="Q2873" s="213">
        <f t="shared" si="154"/>
        <v>1</v>
      </c>
      <c r="R2873" s="213">
        <f t="shared" si="155"/>
        <v>1</v>
      </c>
    </row>
    <row r="2874" spans="17:18" ht="12.75">
      <c r="Q2874" s="213">
        <f t="shared" si="154"/>
        <v>1</v>
      </c>
      <c r="R2874" s="213">
        <f t="shared" si="155"/>
        <v>1</v>
      </c>
    </row>
    <row r="2875" spans="17:18" ht="12.75">
      <c r="Q2875" s="213">
        <f t="shared" si="154"/>
        <v>1</v>
      </c>
      <c r="R2875" s="213">
        <f t="shared" si="155"/>
        <v>1</v>
      </c>
    </row>
    <row r="2876" spans="17:18" ht="12.75">
      <c r="Q2876" s="213">
        <f t="shared" si="154"/>
        <v>1</v>
      </c>
      <c r="R2876" s="213">
        <f t="shared" si="155"/>
        <v>1</v>
      </c>
    </row>
    <row r="2877" spans="17:18" ht="12.75">
      <c r="Q2877" s="213">
        <f t="shared" si="154"/>
        <v>1</v>
      </c>
      <c r="R2877" s="213">
        <f t="shared" si="155"/>
        <v>1</v>
      </c>
    </row>
    <row r="2878" spans="17:18" ht="12.75">
      <c r="Q2878" s="213">
        <f t="shared" si="154"/>
        <v>1</v>
      </c>
      <c r="R2878" s="213">
        <f t="shared" si="155"/>
        <v>1</v>
      </c>
    </row>
    <row r="2879" spans="17:18" ht="12.75">
      <c r="Q2879" s="213">
        <f t="shared" si="154"/>
        <v>1</v>
      </c>
      <c r="R2879" s="213">
        <f t="shared" si="155"/>
        <v>1</v>
      </c>
    </row>
    <row r="2880" spans="17:18" ht="12.75">
      <c r="Q2880" s="213">
        <f t="shared" si="154"/>
        <v>1</v>
      </c>
      <c r="R2880" s="213">
        <f t="shared" si="155"/>
        <v>1</v>
      </c>
    </row>
    <row r="2881" spans="17:18" ht="12.75">
      <c r="Q2881" s="213">
        <f t="shared" si="154"/>
        <v>1</v>
      </c>
      <c r="R2881" s="213">
        <f t="shared" si="155"/>
        <v>1</v>
      </c>
    </row>
    <row r="2882" spans="17:18" ht="12.75">
      <c r="Q2882" s="213">
        <f t="shared" si="154"/>
        <v>1</v>
      </c>
      <c r="R2882" s="213">
        <f t="shared" si="155"/>
        <v>1</v>
      </c>
    </row>
    <row r="2883" spans="17:18" ht="12.75">
      <c r="Q2883" s="213">
        <f t="shared" si="154"/>
        <v>1</v>
      </c>
      <c r="R2883" s="213">
        <f t="shared" si="155"/>
        <v>1</v>
      </c>
    </row>
    <row r="2884" spans="17:18" ht="12.75">
      <c r="Q2884" s="213">
        <f t="shared" si="154"/>
        <v>1</v>
      </c>
      <c r="R2884" s="213">
        <f t="shared" si="155"/>
        <v>1</v>
      </c>
    </row>
    <row r="2885" spans="17:18" ht="12.75">
      <c r="Q2885" s="213">
        <f t="shared" si="154"/>
        <v>1</v>
      </c>
      <c r="R2885" s="213">
        <f t="shared" si="155"/>
        <v>1</v>
      </c>
    </row>
    <row r="2886" spans="17:18" ht="12.75">
      <c r="Q2886" s="213">
        <f t="shared" si="154"/>
        <v>1</v>
      </c>
      <c r="R2886" s="213">
        <f t="shared" si="155"/>
        <v>1</v>
      </c>
    </row>
    <row r="2887" spans="17:18" ht="12.75">
      <c r="Q2887" s="213">
        <f t="shared" si="154"/>
        <v>1</v>
      </c>
      <c r="R2887" s="213">
        <f t="shared" si="155"/>
        <v>1</v>
      </c>
    </row>
    <row r="2888" spans="17:18" ht="12.75">
      <c r="Q2888" s="213">
        <f t="shared" si="154"/>
        <v>1</v>
      </c>
      <c r="R2888" s="213">
        <f t="shared" si="155"/>
        <v>1</v>
      </c>
    </row>
    <row r="2889" spans="17:18" ht="12.75">
      <c r="Q2889" s="213">
        <f t="shared" si="154"/>
        <v>1</v>
      </c>
      <c r="R2889" s="213">
        <f t="shared" si="155"/>
        <v>1</v>
      </c>
    </row>
    <row r="2890" spans="17:18" ht="12.75">
      <c r="Q2890" s="213">
        <f t="shared" si="154"/>
        <v>1</v>
      </c>
      <c r="R2890" s="213">
        <f t="shared" si="155"/>
        <v>1</v>
      </c>
    </row>
    <row r="2891" spans="17:18" ht="12.75">
      <c r="Q2891" s="213">
        <f t="shared" si="154"/>
        <v>1</v>
      </c>
      <c r="R2891" s="213">
        <f t="shared" si="155"/>
        <v>1</v>
      </c>
    </row>
    <row r="2892" spans="17:18" ht="12.75">
      <c r="Q2892" s="213">
        <f t="shared" si="154"/>
        <v>1</v>
      </c>
      <c r="R2892" s="213">
        <f t="shared" si="155"/>
        <v>1</v>
      </c>
    </row>
    <row r="2893" spans="17:18" ht="12.75">
      <c r="Q2893" s="213">
        <f t="shared" si="154"/>
        <v>1</v>
      </c>
      <c r="R2893" s="213">
        <f t="shared" si="155"/>
        <v>1</v>
      </c>
    </row>
    <row r="2894" spans="17:18" ht="12.75">
      <c r="Q2894" s="213">
        <f t="shared" si="154"/>
        <v>1</v>
      </c>
      <c r="R2894" s="213">
        <f t="shared" si="155"/>
        <v>1</v>
      </c>
    </row>
    <row r="2895" spans="17:18" ht="12.75">
      <c r="Q2895" s="213">
        <f t="shared" si="154"/>
        <v>1</v>
      </c>
      <c r="R2895" s="213">
        <f t="shared" si="155"/>
        <v>1</v>
      </c>
    </row>
    <row r="2896" spans="17:18" ht="12.75">
      <c r="Q2896" s="213">
        <f t="shared" si="154"/>
        <v>1</v>
      </c>
      <c r="R2896" s="213">
        <f t="shared" si="155"/>
        <v>1</v>
      </c>
    </row>
    <row r="2897" spans="17:18" ht="12.75">
      <c r="Q2897" s="213">
        <f t="shared" si="154"/>
        <v>1</v>
      </c>
      <c r="R2897" s="213">
        <f t="shared" si="155"/>
        <v>1</v>
      </c>
    </row>
    <row r="2898" spans="17:18" ht="12.75">
      <c r="Q2898" s="213">
        <f t="shared" si="154"/>
        <v>1</v>
      </c>
      <c r="R2898" s="213">
        <f t="shared" si="155"/>
        <v>1</v>
      </c>
    </row>
    <row r="2899" spans="17:18" ht="12.75">
      <c r="Q2899" s="213">
        <f t="shared" si="154"/>
        <v>1</v>
      </c>
      <c r="R2899" s="213">
        <f t="shared" si="155"/>
        <v>1</v>
      </c>
    </row>
    <row r="2900" spans="17:18" ht="12.75">
      <c r="Q2900" s="213">
        <f aca="true" t="shared" si="156" ref="Q2900:Q2963">IF(D2900="H",0.5,IF(D2900="L",3,1))</f>
        <v>1</v>
      </c>
      <c r="R2900" s="213">
        <f aca="true" t="shared" si="157" ref="R2900:R2963">IF(D2900="H",3,IF(D2900="L",0.5,1))</f>
        <v>1</v>
      </c>
    </row>
    <row r="2901" spans="17:18" ht="12.75">
      <c r="Q2901" s="213">
        <f t="shared" si="156"/>
        <v>1</v>
      </c>
      <c r="R2901" s="213">
        <f t="shared" si="157"/>
        <v>1</v>
      </c>
    </row>
    <row r="2902" spans="17:18" ht="12.75">
      <c r="Q2902" s="213">
        <f t="shared" si="156"/>
        <v>1</v>
      </c>
      <c r="R2902" s="213">
        <f t="shared" si="157"/>
        <v>1</v>
      </c>
    </row>
    <row r="2903" spans="17:18" ht="12.75">
      <c r="Q2903" s="213">
        <f t="shared" si="156"/>
        <v>1</v>
      </c>
      <c r="R2903" s="213">
        <f t="shared" si="157"/>
        <v>1</v>
      </c>
    </row>
    <row r="2904" spans="17:18" ht="12.75">
      <c r="Q2904" s="213">
        <f t="shared" si="156"/>
        <v>1</v>
      </c>
      <c r="R2904" s="213">
        <f t="shared" si="157"/>
        <v>1</v>
      </c>
    </row>
    <row r="2905" spans="17:18" ht="12.75">
      <c r="Q2905" s="213">
        <f t="shared" si="156"/>
        <v>1</v>
      </c>
      <c r="R2905" s="213">
        <f t="shared" si="157"/>
        <v>1</v>
      </c>
    </row>
    <row r="2906" spans="17:18" ht="12.75">
      <c r="Q2906" s="213">
        <f t="shared" si="156"/>
        <v>1</v>
      </c>
      <c r="R2906" s="213">
        <f t="shared" si="157"/>
        <v>1</v>
      </c>
    </row>
    <row r="2907" spans="17:18" ht="12.75">
      <c r="Q2907" s="213">
        <f t="shared" si="156"/>
        <v>1</v>
      </c>
      <c r="R2907" s="213">
        <f t="shared" si="157"/>
        <v>1</v>
      </c>
    </row>
    <row r="2908" spans="17:18" ht="12.75">
      <c r="Q2908" s="213">
        <f t="shared" si="156"/>
        <v>1</v>
      </c>
      <c r="R2908" s="213">
        <f t="shared" si="157"/>
        <v>1</v>
      </c>
    </row>
    <row r="2909" spans="17:18" ht="12.75">
      <c r="Q2909" s="213">
        <f t="shared" si="156"/>
        <v>1</v>
      </c>
      <c r="R2909" s="213">
        <f t="shared" si="157"/>
        <v>1</v>
      </c>
    </row>
    <row r="2910" spans="17:18" ht="12.75">
      <c r="Q2910" s="213">
        <f t="shared" si="156"/>
        <v>1</v>
      </c>
      <c r="R2910" s="213">
        <f t="shared" si="157"/>
        <v>1</v>
      </c>
    </row>
    <row r="2911" spans="17:18" ht="12.75">
      <c r="Q2911" s="213">
        <f t="shared" si="156"/>
        <v>1</v>
      </c>
      <c r="R2911" s="213">
        <f t="shared" si="157"/>
        <v>1</v>
      </c>
    </row>
    <row r="2912" spans="17:18" ht="12.75">
      <c r="Q2912" s="213">
        <f t="shared" si="156"/>
        <v>1</v>
      </c>
      <c r="R2912" s="213">
        <f t="shared" si="157"/>
        <v>1</v>
      </c>
    </row>
    <row r="2913" spans="17:18" ht="12.75">
      <c r="Q2913" s="213">
        <f t="shared" si="156"/>
        <v>1</v>
      </c>
      <c r="R2913" s="213">
        <f t="shared" si="157"/>
        <v>1</v>
      </c>
    </row>
    <row r="2914" spans="17:18" ht="12.75">
      <c r="Q2914" s="213">
        <f t="shared" si="156"/>
        <v>1</v>
      </c>
      <c r="R2914" s="213">
        <f t="shared" si="157"/>
        <v>1</v>
      </c>
    </row>
    <row r="2915" spans="17:18" ht="12.75">
      <c r="Q2915" s="213">
        <f t="shared" si="156"/>
        <v>1</v>
      </c>
      <c r="R2915" s="213">
        <f t="shared" si="157"/>
        <v>1</v>
      </c>
    </row>
    <row r="2916" spans="17:18" ht="12.75">
      <c r="Q2916" s="213">
        <f t="shared" si="156"/>
        <v>1</v>
      </c>
      <c r="R2916" s="213">
        <f t="shared" si="157"/>
        <v>1</v>
      </c>
    </row>
    <row r="2917" spans="17:18" ht="12.75">
      <c r="Q2917" s="213">
        <f t="shared" si="156"/>
        <v>1</v>
      </c>
      <c r="R2917" s="213">
        <f t="shared" si="157"/>
        <v>1</v>
      </c>
    </row>
    <row r="2918" spans="17:18" ht="12.75">
      <c r="Q2918" s="213">
        <f t="shared" si="156"/>
        <v>1</v>
      </c>
      <c r="R2918" s="213">
        <f t="shared" si="157"/>
        <v>1</v>
      </c>
    </row>
    <row r="2919" spans="17:18" ht="12.75">
      <c r="Q2919" s="213">
        <f t="shared" si="156"/>
        <v>1</v>
      </c>
      <c r="R2919" s="213">
        <f t="shared" si="157"/>
        <v>1</v>
      </c>
    </row>
    <row r="2920" spans="17:18" ht="12.75">
      <c r="Q2920" s="213">
        <f t="shared" si="156"/>
        <v>1</v>
      </c>
      <c r="R2920" s="213">
        <f t="shared" si="157"/>
        <v>1</v>
      </c>
    </row>
    <row r="2921" spans="17:18" ht="12.75">
      <c r="Q2921" s="213">
        <f t="shared" si="156"/>
        <v>1</v>
      </c>
      <c r="R2921" s="213">
        <f t="shared" si="157"/>
        <v>1</v>
      </c>
    </row>
    <row r="2922" spans="17:18" ht="12.75">
      <c r="Q2922" s="213">
        <f t="shared" si="156"/>
        <v>1</v>
      </c>
      <c r="R2922" s="213">
        <f t="shared" si="157"/>
        <v>1</v>
      </c>
    </row>
    <row r="2923" spans="17:18" ht="12.75">
      <c r="Q2923" s="213">
        <f t="shared" si="156"/>
        <v>1</v>
      </c>
      <c r="R2923" s="213">
        <f t="shared" si="157"/>
        <v>1</v>
      </c>
    </row>
    <row r="2924" spans="17:18" ht="12.75">
      <c r="Q2924" s="213">
        <f t="shared" si="156"/>
        <v>1</v>
      </c>
      <c r="R2924" s="213">
        <f t="shared" si="157"/>
        <v>1</v>
      </c>
    </row>
    <row r="2925" spans="17:18" ht="12.75">
      <c r="Q2925" s="213">
        <f t="shared" si="156"/>
        <v>1</v>
      </c>
      <c r="R2925" s="213">
        <f t="shared" si="157"/>
        <v>1</v>
      </c>
    </row>
    <row r="2926" spans="17:18" ht="12.75">
      <c r="Q2926" s="213">
        <f t="shared" si="156"/>
        <v>1</v>
      </c>
      <c r="R2926" s="213">
        <f t="shared" si="157"/>
        <v>1</v>
      </c>
    </row>
    <row r="2927" spans="17:18" ht="12.75">
      <c r="Q2927" s="213">
        <f t="shared" si="156"/>
        <v>1</v>
      </c>
      <c r="R2927" s="213">
        <f t="shared" si="157"/>
        <v>1</v>
      </c>
    </row>
    <row r="2928" spans="17:18" ht="12.75">
      <c r="Q2928" s="213">
        <f t="shared" si="156"/>
        <v>1</v>
      </c>
      <c r="R2928" s="213">
        <f t="shared" si="157"/>
        <v>1</v>
      </c>
    </row>
    <row r="2929" spans="17:18" ht="12.75">
      <c r="Q2929" s="213">
        <f t="shared" si="156"/>
        <v>1</v>
      </c>
      <c r="R2929" s="213">
        <f t="shared" si="157"/>
        <v>1</v>
      </c>
    </row>
    <row r="2930" spans="17:18" ht="12.75">
      <c r="Q2930" s="213">
        <f t="shared" si="156"/>
        <v>1</v>
      </c>
      <c r="R2930" s="213">
        <f t="shared" si="157"/>
        <v>1</v>
      </c>
    </row>
    <row r="2931" spans="17:18" ht="12.75">
      <c r="Q2931" s="213">
        <f t="shared" si="156"/>
        <v>1</v>
      </c>
      <c r="R2931" s="213">
        <f t="shared" si="157"/>
        <v>1</v>
      </c>
    </row>
    <row r="2932" spans="17:18" ht="12.75">
      <c r="Q2932" s="213">
        <f t="shared" si="156"/>
        <v>1</v>
      </c>
      <c r="R2932" s="213">
        <f t="shared" si="157"/>
        <v>1</v>
      </c>
    </row>
    <row r="2933" spans="17:18" ht="12.75">
      <c r="Q2933" s="213">
        <f t="shared" si="156"/>
        <v>1</v>
      </c>
      <c r="R2933" s="213">
        <f t="shared" si="157"/>
        <v>1</v>
      </c>
    </row>
    <row r="2934" spans="17:18" ht="12.75">
      <c r="Q2934" s="213">
        <f t="shared" si="156"/>
        <v>1</v>
      </c>
      <c r="R2934" s="213">
        <f t="shared" si="157"/>
        <v>1</v>
      </c>
    </row>
    <row r="2935" spans="17:18" ht="12.75">
      <c r="Q2935" s="213">
        <f t="shared" si="156"/>
        <v>1</v>
      </c>
      <c r="R2935" s="213">
        <f t="shared" si="157"/>
        <v>1</v>
      </c>
    </row>
    <row r="2936" spans="17:18" ht="12.75">
      <c r="Q2936" s="213">
        <f t="shared" si="156"/>
        <v>1</v>
      </c>
      <c r="R2936" s="213">
        <f t="shared" si="157"/>
        <v>1</v>
      </c>
    </row>
    <row r="2937" spans="17:18" ht="12.75">
      <c r="Q2937" s="213">
        <f t="shared" si="156"/>
        <v>1</v>
      </c>
      <c r="R2937" s="213">
        <f t="shared" si="157"/>
        <v>1</v>
      </c>
    </row>
    <row r="2938" spans="17:18" ht="12.75">
      <c r="Q2938" s="213">
        <f t="shared" si="156"/>
        <v>1</v>
      </c>
      <c r="R2938" s="213">
        <f t="shared" si="157"/>
        <v>1</v>
      </c>
    </row>
    <row r="2939" spans="17:18" ht="12.75">
      <c r="Q2939" s="213">
        <f t="shared" si="156"/>
        <v>1</v>
      </c>
      <c r="R2939" s="213">
        <f t="shared" si="157"/>
        <v>1</v>
      </c>
    </row>
    <row r="2940" spans="17:18" ht="12.75">
      <c r="Q2940" s="213">
        <f t="shared" si="156"/>
        <v>1</v>
      </c>
      <c r="R2940" s="213">
        <f t="shared" si="157"/>
        <v>1</v>
      </c>
    </row>
    <row r="2941" spans="17:18" ht="12.75">
      <c r="Q2941" s="213">
        <f t="shared" si="156"/>
        <v>1</v>
      </c>
      <c r="R2941" s="213">
        <f t="shared" si="157"/>
        <v>1</v>
      </c>
    </row>
    <row r="2942" spans="17:18" ht="12.75">
      <c r="Q2942" s="213">
        <f t="shared" si="156"/>
        <v>1</v>
      </c>
      <c r="R2942" s="213">
        <f t="shared" si="157"/>
        <v>1</v>
      </c>
    </row>
    <row r="2943" spans="17:18" ht="12.75">
      <c r="Q2943" s="213">
        <f t="shared" si="156"/>
        <v>1</v>
      </c>
      <c r="R2943" s="213">
        <f t="shared" si="157"/>
        <v>1</v>
      </c>
    </row>
    <row r="2944" spans="17:18" ht="12.75">
      <c r="Q2944" s="213">
        <f t="shared" si="156"/>
        <v>1</v>
      </c>
      <c r="R2944" s="213">
        <f t="shared" si="157"/>
        <v>1</v>
      </c>
    </row>
    <row r="2945" spans="17:18" ht="12.75">
      <c r="Q2945" s="213">
        <f t="shared" si="156"/>
        <v>1</v>
      </c>
      <c r="R2945" s="213">
        <f t="shared" si="157"/>
        <v>1</v>
      </c>
    </row>
    <row r="2946" spans="17:18" ht="12.75">
      <c r="Q2946" s="213">
        <f t="shared" si="156"/>
        <v>1</v>
      </c>
      <c r="R2946" s="213">
        <f t="shared" si="157"/>
        <v>1</v>
      </c>
    </row>
    <row r="2947" spans="17:18" ht="12.75">
      <c r="Q2947" s="213">
        <f t="shared" si="156"/>
        <v>1</v>
      </c>
      <c r="R2947" s="213">
        <f t="shared" si="157"/>
        <v>1</v>
      </c>
    </row>
    <row r="2948" spans="17:18" ht="12.75">
      <c r="Q2948" s="213">
        <f t="shared" si="156"/>
        <v>1</v>
      </c>
      <c r="R2948" s="213">
        <f t="shared" si="157"/>
        <v>1</v>
      </c>
    </row>
    <row r="2949" spans="17:18" ht="12.75">
      <c r="Q2949" s="213">
        <f t="shared" si="156"/>
        <v>1</v>
      </c>
      <c r="R2949" s="213">
        <f t="shared" si="157"/>
        <v>1</v>
      </c>
    </row>
    <row r="2950" spans="17:18" ht="12.75">
      <c r="Q2950" s="213">
        <f t="shared" si="156"/>
        <v>1</v>
      </c>
      <c r="R2950" s="213">
        <f t="shared" si="157"/>
        <v>1</v>
      </c>
    </row>
    <row r="2951" spans="17:18" ht="12.75">
      <c r="Q2951" s="213">
        <f t="shared" si="156"/>
        <v>1</v>
      </c>
      <c r="R2951" s="213">
        <f t="shared" si="157"/>
        <v>1</v>
      </c>
    </row>
    <row r="2952" spans="17:18" ht="12.75">
      <c r="Q2952" s="213">
        <f t="shared" si="156"/>
        <v>1</v>
      </c>
      <c r="R2952" s="213">
        <f t="shared" si="157"/>
        <v>1</v>
      </c>
    </row>
    <row r="2953" spans="17:18" ht="12.75">
      <c r="Q2953" s="213">
        <f t="shared" si="156"/>
        <v>1</v>
      </c>
      <c r="R2953" s="213">
        <f t="shared" si="157"/>
        <v>1</v>
      </c>
    </row>
    <row r="2954" spans="17:18" ht="12.75">
      <c r="Q2954" s="213">
        <f t="shared" si="156"/>
        <v>1</v>
      </c>
      <c r="R2954" s="213">
        <f t="shared" si="157"/>
        <v>1</v>
      </c>
    </row>
    <row r="2955" spans="17:18" ht="12.75">
      <c r="Q2955" s="213">
        <f t="shared" si="156"/>
        <v>1</v>
      </c>
      <c r="R2955" s="213">
        <f t="shared" si="157"/>
        <v>1</v>
      </c>
    </row>
    <row r="2956" spans="17:18" ht="12.75">
      <c r="Q2956" s="213">
        <f t="shared" si="156"/>
        <v>1</v>
      </c>
      <c r="R2956" s="213">
        <f t="shared" si="157"/>
        <v>1</v>
      </c>
    </row>
    <row r="2957" spans="17:18" ht="12.75">
      <c r="Q2957" s="213">
        <f t="shared" si="156"/>
        <v>1</v>
      </c>
      <c r="R2957" s="213">
        <f t="shared" si="157"/>
        <v>1</v>
      </c>
    </row>
    <row r="2958" spans="17:18" ht="12.75">
      <c r="Q2958" s="213">
        <f t="shared" si="156"/>
        <v>1</v>
      </c>
      <c r="R2958" s="213">
        <f t="shared" si="157"/>
        <v>1</v>
      </c>
    </row>
    <row r="2959" spans="17:18" ht="12.75">
      <c r="Q2959" s="213">
        <f t="shared" si="156"/>
        <v>1</v>
      </c>
      <c r="R2959" s="213">
        <f t="shared" si="157"/>
        <v>1</v>
      </c>
    </row>
    <row r="2960" spans="17:18" ht="12.75">
      <c r="Q2960" s="213">
        <f t="shared" si="156"/>
        <v>1</v>
      </c>
      <c r="R2960" s="213">
        <f t="shared" si="157"/>
        <v>1</v>
      </c>
    </row>
    <row r="2961" spans="17:18" ht="12.75">
      <c r="Q2961" s="213">
        <f t="shared" si="156"/>
        <v>1</v>
      </c>
      <c r="R2961" s="213">
        <f t="shared" si="157"/>
        <v>1</v>
      </c>
    </row>
    <row r="2962" spans="17:18" ht="12.75">
      <c r="Q2962" s="213">
        <f t="shared" si="156"/>
        <v>1</v>
      </c>
      <c r="R2962" s="213">
        <f t="shared" si="157"/>
        <v>1</v>
      </c>
    </row>
    <row r="2963" spans="17:18" ht="12.75">
      <c r="Q2963" s="213">
        <f t="shared" si="156"/>
        <v>1</v>
      </c>
      <c r="R2963" s="213">
        <f t="shared" si="157"/>
        <v>1</v>
      </c>
    </row>
    <row r="2964" spans="17:18" ht="12.75">
      <c r="Q2964" s="213">
        <f aca="true" t="shared" si="158" ref="Q2964:Q3027">IF(D2964="H",0.5,IF(D2964="L",3,1))</f>
        <v>1</v>
      </c>
      <c r="R2964" s="213">
        <f aca="true" t="shared" si="159" ref="R2964:R3027">IF(D2964="H",3,IF(D2964="L",0.5,1))</f>
        <v>1</v>
      </c>
    </row>
    <row r="2965" spans="17:18" ht="12.75">
      <c r="Q2965" s="213">
        <f t="shared" si="158"/>
        <v>1</v>
      </c>
      <c r="R2965" s="213">
        <f t="shared" si="159"/>
        <v>1</v>
      </c>
    </row>
    <row r="2966" spans="17:18" ht="12.75">
      <c r="Q2966" s="213">
        <f t="shared" si="158"/>
        <v>1</v>
      </c>
      <c r="R2966" s="213">
        <f t="shared" si="159"/>
        <v>1</v>
      </c>
    </row>
    <row r="2967" spans="17:18" ht="12.75">
      <c r="Q2967" s="213">
        <f t="shared" si="158"/>
        <v>1</v>
      </c>
      <c r="R2967" s="213">
        <f t="shared" si="159"/>
        <v>1</v>
      </c>
    </row>
    <row r="2968" spans="17:18" ht="12.75">
      <c r="Q2968" s="213">
        <f t="shared" si="158"/>
        <v>1</v>
      </c>
      <c r="R2968" s="213">
        <f t="shared" si="159"/>
        <v>1</v>
      </c>
    </row>
    <row r="2969" spans="17:18" ht="12.75">
      <c r="Q2969" s="213">
        <f t="shared" si="158"/>
        <v>1</v>
      </c>
      <c r="R2969" s="213">
        <f t="shared" si="159"/>
        <v>1</v>
      </c>
    </row>
    <row r="2970" spans="17:18" ht="12.75">
      <c r="Q2970" s="213">
        <f t="shared" si="158"/>
        <v>1</v>
      </c>
      <c r="R2970" s="213">
        <f t="shared" si="159"/>
        <v>1</v>
      </c>
    </row>
    <row r="2971" spans="17:18" ht="12.75">
      <c r="Q2971" s="213">
        <f t="shared" si="158"/>
        <v>1</v>
      </c>
      <c r="R2971" s="213">
        <f t="shared" si="159"/>
        <v>1</v>
      </c>
    </row>
    <row r="2972" spans="17:18" ht="12.75">
      <c r="Q2972" s="213">
        <f t="shared" si="158"/>
        <v>1</v>
      </c>
      <c r="R2972" s="213">
        <f t="shared" si="159"/>
        <v>1</v>
      </c>
    </row>
    <row r="2973" spans="17:18" ht="12.75">
      <c r="Q2973" s="213">
        <f t="shared" si="158"/>
        <v>1</v>
      </c>
      <c r="R2973" s="213">
        <f t="shared" si="159"/>
        <v>1</v>
      </c>
    </row>
    <row r="2974" spans="17:18" ht="12.75">
      <c r="Q2974" s="213">
        <f t="shared" si="158"/>
        <v>1</v>
      </c>
      <c r="R2974" s="213">
        <f t="shared" si="159"/>
        <v>1</v>
      </c>
    </row>
    <row r="2975" spans="17:18" ht="12.75">
      <c r="Q2975" s="213">
        <f t="shared" si="158"/>
        <v>1</v>
      </c>
      <c r="R2975" s="213">
        <f t="shared" si="159"/>
        <v>1</v>
      </c>
    </row>
    <row r="2976" spans="17:18" ht="12.75">
      <c r="Q2976" s="213">
        <f t="shared" si="158"/>
        <v>1</v>
      </c>
      <c r="R2976" s="213">
        <f t="shared" si="159"/>
        <v>1</v>
      </c>
    </row>
    <row r="2977" spans="17:18" ht="12.75">
      <c r="Q2977" s="213">
        <f t="shared" si="158"/>
        <v>1</v>
      </c>
      <c r="R2977" s="213">
        <f t="shared" si="159"/>
        <v>1</v>
      </c>
    </row>
    <row r="2978" spans="17:18" ht="12.75">
      <c r="Q2978" s="213">
        <f t="shared" si="158"/>
        <v>1</v>
      </c>
      <c r="R2978" s="213">
        <f t="shared" si="159"/>
        <v>1</v>
      </c>
    </row>
    <row r="2979" spans="17:18" ht="12.75">
      <c r="Q2979" s="213">
        <f t="shared" si="158"/>
        <v>1</v>
      </c>
      <c r="R2979" s="213">
        <f t="shared" si="159"/>
        <v>1</v>
      </c>
    </row>
    <row r="2980" spans="17:18" ht="12.75">
      <c r="Q2980" s="213">
        <f t="shared" si="158"/>
        <v>1</v>
      </c>
      <c r="R2980" s="213">
        <f t="shared" si="159"/>
        <v>1</v>
      </c>
    </row>
    <row r="2981" spans="17:18" ht="12.75">
      <c r="Q2981" s="213">
        <f t="shared" si="158"/>
        <v>1</v>
      </c>
      <c r="R2981" s="213">
        <f t="shared" si="159"/>
        <v>1</v>
      </c>
    </row>
    <row r="2982" spans="17:18" ht="12.75">
      <c r="Q2982" s="213">
        <f t="shared" si="158"/>
        <v>1</v>
      </c>
      <c r="R2982" s="213">
        <f t="shared" si="159"/>
        <v>1</v>
      </c>
    </row>
    <row r="2983" spans="17:18" ht="12.75">
      <c r="Q2983" s="213">
        <f t="shared" si="158"/>
        <v>1</v>
      </c>
      <c r="R2983" s="213">
        <f t="shared" si="159"/>
        <v>1</v>
      </c>
    </row>
    <row r="2984" spans="17:18" ht="12.75">
      <c r="Q2984" s="213">
        <f t="shared" si="158"/>
        <v>1</v>
      </c>
      <c r="R2984" s="213">
        <f t="shared" si="159"/>
        <v>1</v>
      </c>
    </row>
    <row r="2985" spans="17:18" ht="12.75">
      <c r="Q2985" s="213">
        <f t="shared" si="158"/>
        <v>1</v>
      </c>
      <c r="R2985" s="213">
        <f t="shared" si="159"/>
        <v>1</v>
      </c>
    </row>
    <row r="2986" spans="17:18" ht="12.75">
      <c r="Q2986" s="213">
        <f t="shared" si="158"/>
        <v>1</v>
      </c>
      <c r="R2986" s="213">
        <f t="shared" si="159"/>
        <v>1</v>
      </c>
    </row>
    <row r="2987" spans="17:18" ht="12.75">
      <c r="Q2987" s="213">
        <f t="shared" si="158"/>
        <v>1</v>
      </c>
      <c r="R2987" s="213">
        <f t="shared" si="159"/>
        <v>1</v>
      </c>
    </row>
    <row r="2988" spans="17:18" ht="12.75">
      <c r="Q2988" s="213">
        <f t="shared" si="158"/>
        <v>1</v>
      </c>
      <c r="R2988" s="213">
        <f t="shared" si="159"/>
        <v>1</v>
      </c>
    </row>
    <row r="2989" spans="17:18" ht="12.75">
      <c r="Q2989" s="213">
        <f t="shared" si="158"/>
        <v>1</v>
      </c>
      <c r="R2989" s="213">
        <f t="shared" si="159"/>
        <v>1</v>
      </c>
    </row>
    <row r="2990" spans="17:18" ht="12.75">
      <c r="Q2990" s="213">
        <f t="shared" si="158"/>
        <v>1</v>
      </c>
      <c r="R2990" s="213">
        <f t="shared" si="159"/>
        <v>1</v>
      </c>
    </row>
    <row r="2991" spans="17:18" ht="12.75">
      <c r="Q2991" s="213">
        <f t="shared" si="158"/>
        <v>1</v>
      </c>
      <c r="R2991" s="213">
        <f t="shared" si="159"/>
        <v>1</v>
      </c>
    </row>
    <row r="2992" spans="17:18" ht="12.75">
      <c r="Q2992" s="213">
        <f t="shared" si="158"/>
        <v>1</v>
      </c>
      <c r="R2992" s="213">
        <f t="shared" si="159"/>
        <v>1</v>
      </c>
    </row>
    <row r="2993" spans="17:18" ht="12.75">
      <c r="Q2993" s="213">
        <f t="shared" si="158"/>
        <v>1</v>
      </c>
      <c r="R2993" s="213">
        <f t="shared" si="159"/>
        <v>1</v>
      </c>
    </row>
    <row r="2994" spans="17:18" ht="12.75">
      <c r="Q2994" s="213">
        <f t="shared" si="158"/>
        <v>1</v>
      </c>
      <c r="R2994" s="213">
        <f t="shared" si="159"/>
        <v>1</v>
      </c>
    </row>
    <row r="2995" spans="17:18" ht="12.75">
      <c r="Q2995" s="213">
        <f t="shared" si="158"/>
        <v>1</v>
      </c>
      <c r="R2995" s="213">
        <f t="shared" si="159"/>
        <v>1</v>
      </c>
    </row>
    <row r="2996" spans="17:18" ht="12.75">
      <c r="Q2996" s="213">
        <f t="shared" si="158"/>
        <v>1</v>
      </c>
      <c r="R2996" s="213">
        <f t="shared" si="159"/>
        <v>1</v>
      </c>
    </row>
    <row r="2997" spans="17:18" ht="12.75">
      <c r="Q2997" s="213">
        <f t="shared" si="158"/>
        <v>1</v>
      </c>
      <c r="R2997" s="213">
        <f t="shared" si="159"/>
        <v>1</v>
      </c>
    </row>
    <row r="2998" spans="17:18" ht="12.75">
      <c r="Q2998" s="213">
        <f t="shared" si="158"/>
        <v>1</v>
      </c>
      <c r="R2998" s="213">
        <f t="shared" si="159"/>
        <v>1</v>
      </c>
    </row>
    <row r="2999" spans="17:18" ht="12.75">
      <c r="Q2999" s="213">
        <f t="shared" si="158"/>
        <v>1</v>
      </c>
      <c r="R2999" s="213">
        <f t="shared" si="159"/>
        <v>1</v>
      </c>
    </row>
    <row r="3000" spans="17:18" ht="12.75">
      <c r="Q3000" s="213">
        <f t="shared" si="158"/>
        <v>1</v>
      </c>
      <c r="R3000" s="213">
        <f t="shared" si="159"/>
        <v>1</v>
      </c>
    </row>
    <row r="3001" spans="17:18" ht="12.75">
      <c r="Q3001" s="213">
        <f t="shared" si="158"/>
        <v>1</v>
      </c>
      <c r="R3001" s="213">
        <f t="shared" si="159"/>
        <v>1</v>
      </c>
    </row>
    <row r="3002" spans="17:18" ht="12.75">
      <c r="Q3002" s="213">
        <f t="shared" si="158"/>
        <v>1</v>
      </c>
      <c r="R3002" s="213">
        <f t="shared" si="159"/>
        <v>1</v>
      </c>
    </row>
    <row r="3003" spans="17:18" ht="12.75">
      <c r="Q3003" s="213">
        <f t="shared" si="158"/>
        <v>1</v>
      </c>
      <c r="R3003" s="213">
        <f t="shared" si="159"/>
        <v>1</v>
      </c>
    </row>
    <row r="3004" spans="17:18" ht="12.75">
      <c r="Q3004" s="213">
        <f t="shared" si="158"/>
        <v>1</v>
      </c>
      <c r="R3004" s="213">
        <f t="shared" si="159"/>
        <v>1</v>
      </c>
    </row>
    <row r="3005" spans="17:18" ht="12.75">
      <c r="Q3005" s="213">
        <f t="shared" si="158"/>
        <v>1</v>
      </c>
      <c r="R3005" s="213">
        <f t="shared" si="159"/>
        <v>1</v>
      </c>
    </row>
    <row r="3006" spans="17:18" ht="12.75">
      <c r="Q3006" s="213">
        <f t="shared" si="158"/>
        <v>1</v>
      </c>
      <c r="R3006" s="213">
        <f t="shared" si="159"/>
        <v>1</v>
      </c>
    </row>
    <row r="3007" spans="17:18" ht="12.75">
      <c r="Q3007" s="213">
        <f t="shared" si="158"/>
        <v>1</v>
      </c>
      <c r="R3007" s="213">
        <f t="shared" si="159"/>
        <v>1</v>
      </c>
    </row>
    <row r="3008" spans="17:18" ht="12.75">
      <c r="Q3008" s="213">
        <f t="shared" si="158"/>
        <v>1</v>
      </c>
      <c r="R3008" s="213">
        <f t="shared" si="159"/>
        <v>1</v>
      </c>
    </row>
    <row r="3009" spans="17:18" ht="12.75">
      <c r="Q3009" s="213">
        <f t="shared" si="158"/>
        <v>1</v>
      </c>
      <c r="R3009" s="213">
        <f t="shared" si="159"/>
        <v>1</v>
      </c>
    </row>
    <row r="3010" spans="17:18" ht="12.75">
      <c r="Q3010" s="213">
        <f t="shared" si="158"/>
        <v>1</v>
      </c>
      <c r="R3010" s="213">
        <f t="shared" si="159"/>
        <v>1</v>
      </c>
    </row>
    <row r="3011" spans="17:18" ht="12.75">
      <c r="Q3011" s="213">
        <f t="shared" si="158"/>
        <v>1</v>
      </c>
      <c r="R3011" s="213">
        <f t="shared" si="159"/>
        <v>1</v>
      </c>
    </row>
    <row r="3012" spans="17:18" ht="12.75">
      <c r="Q3012" s="213">
        <f t="shared" si="158"/>
        <v>1</v>
      </c>
      <c r="R3012" s="213">
        <f t="shared" si="159"/>
        <v>1</v>
      </c>
    </row>
    <row r="3013" spans="17:18" ht="12.75">
      <c r="Q3013" s="213">
        <f t="shared" si="158"/>
        <v>1</v>
      </c>
      <c r="R3013" s="213">
        <f t="shared" si="159"/>
        <v>1</v>
      </c>
    </row>
    <row r="3014" spans="17:18" ht="12.75">
      <c r="Q3014" s="213">
        <f t="shared" si="158"/>
        <v>1</v>
      </c>
      <c r="R3014" s="213">
        <f t="shared" si="159"/>
        <v>1</v>
      </c>
    </row>
    <row r="3015" spans="17:18" ht="12.75">
      <c r="Q3015" s="213">
        <f t="shared" si="158"/>
        <v>1</v>
      </c>
      <c r="R3015" s="213">
        <f t="shared" si="159"/>
        <v>1</v>
      </c>
    </row>
    <row r="3016" spans="17:18" ht="12.75">
      <c r="Q3016" s="213">
        <f t="shared" si="158"/>
        <v>1</v>
      </c>
      <c r="R3016" s="213">
        <f t="shared" si="159"/>
        <v>1</v>
      </c>
    </row>
    <row r="3017" spans="17:18" ht="12.75">
      <c r="Q3017" s="213">
        <f t="shared" si="158"/>
        <v>1</v>
      </c>
      <c r="R3017" s="213">
        <f t="shared" si="159"/>
        <v>1</v>
      </c>
    </row>
    <row r="3018" spans="17:18" ht="12.75">
      <c r="Q3018" s="213">
        <f t="shared" si="158"/>
        <v>1</v>
      </c>
      <c r="R3018" s="213">
        <f t="shared" si="159"/>
        <v>1</v>
      </c>
    </row>
    <row r="3019" spans="17:18" ht="12.75">
      <c r="Q3019" s="213">
        <f t="shared" si="158"/>
        <v>1</v>
      </c>
      <c r="R3019" s="213">
        <f t="shared" si="159"/>
        <v>1</v>
      </c>
    </row>
    <row r="3020" spans="17:18" ht="12.75">
      <c r="Q3020" s="213">
        <f t="shared" si="158"/>
        <v>1</v>
      </c>
      <c r="R3020" s="213">
        <f t="shared" si="159"/>
        <v>1</v>
      </c>
    </row>
    <row r="3021" spans="17:18" ht="12.75">
      <c r="Q3021" s="213">
        <f t="shared" si="158"/>
        <v>1</v>
      </c>
      <c r="R3021" s="213">
        <f t="shared" si="159"/>
        <v>1</v>
      </c>
    </row>
    <row r="3022" spans="17:18" ht="12.75">
      <c r="Q3022" s="213">
        <f t="shared" si="158"/>
        <v>1</v>
      </c>
      <c r="R3022" s="213">
        <f t="shared" si="159"/>
        <v>1</v>
      </c>
    </row>
    <row r="3023" spans="17:18" ht="12.75">
      <c r="Q3023" s="213">
        <f t="shared" si="158"/>
        <v>1</v>
      </c>
      <c r="R3023" s="213">
        <f t="shared" si="159"/>
        <v>1</v>
      </c>
    </row>
    <row r="3024" spans="17:18" ht="12.75">
      <c r="Q3024" s="213">
        <f t="shared" si="158"/>
        <v>1</v>
      </c>
      <c r="R3024" s="213">
        <f t="shared" si="159"/>
        <v>1</v>
      </c>
    </row>
    <row r="3025" spans="17:18" ht="12.75">
      <c r="Q3025" s="213">
        <f t="shared" si="158"/>
        <v>1</v>
      </c>
      <c r="R3025" s="213">
        <f t="shared" si="159"/>
        <v>1</v>
      </c>
    </row>
    <row r="3026" spans="17:18" ht="12.75">
      <c r="Q3026" s="213">
        <f t="shared" si="158"/>
        <v>1</v>
      </c>
      <c r="R3026" s="213">
        <f t="shared" si="159"/>
        <v>1</v>
      </c>
    </row>
    <row r="3027" spans="17:18" ht="12.75">
      <c r="Q3027" s="213">
        <f t="shared" si="158"/>
        <v>1</v>
      </c>
      <c r="R3027" s="213">
        <f t="shared" si="159"/>
        <v>1</v>
      </c>
    </row>
    <row r="3028" spans="17:18" ht="12.75">
      <c r="Q3028" s="213">
        <f aca="true" t="shared" si="160" ref="Q3028:Q3091">IF(D3028="H",0.5,IF(D3028="L",3,1))</f>
        <v>1</v>
      </c>
      <c r="R3028" s="213">
        <f aca="true" t="shared" si="161" ref="R3028:R3091">IF(D3028="H",3,IF(D3028="L",0.5,1))</f>
        <v>1</v>
      </c>
    </row>
    <row r="3029" spans="17:18" ht="12.75">
      <c r="Q3029" s="213">
        <f t="shared" si="160"/>
        <v>1</v>
      </c>
      <c r="R3029" s="213">
        <f t="shared" si="161"/>
        <v>1</v>
      </c>
    </row>
    <row r="3030" spans="17:18" ht="12.75">
      <c r="Q3030" s="213">
        <f t="shared" si="160"/>
        <v>1</v>
      </c>
      <c r="R3030" s="213">
        <f t="shared" si="161"/>
        <v>1</v>
      </c>
    </row>
    <row r="3031" spans="17:18" ht="12.75">
      <c r="Q3031" s="213">
        <f t="shared" si="160"/>
        <v>1</v>
      </c>
      <c r="R3031" s="213">
        <f t="shared" si="161"/>
        <v>1</v>
      </c>
    </row>
    <row r="3032" spans="17:18" ht="12.75">
      <c r="Q3032" s="213">
        <f t="shared" si="160"/>
        <v>1</v>
      </c>
      <c r="R3032" s="213">
        <f t="shared" si="161"/>
        <v>1</v>
      </c>
    </row>
    <row r="3033" spans="17:18" ht="12.75">
      <c r="Q3033" s="213">
        <f t="shared" si="160"/>
        <v>1</v>
      </c>
      <c r="R3033" s="213">
        <f t="shared" si="161"/>
        <v>1</v>
      </c>
    </row>
    <row r="3034" spans="17:18" ht="12.75">
      <c r="Q3034" s="213">
        <f t="shared" si="160"/>
        <v>1</v>
      </c>
      <c r="R3034" s="213">
        <f t="shared" si="161"/>
        <v>1</v>
      </c>
    </row>
    <row r="3035" spans="17:18" ht="12.75">
      <c r="Q3035" s="213">
        <f t="shared" si="160"/>
        <v>1</v>
      </c>
      <c r="R3035" s="213">
        <f t="shared" si="161"/>
        <v>1</v>
      </c>
    </row>
    <row r="3036" spans="17:18" ht="12.75">
      <c r="Q3036" s="213">
        <f t="shared" si="160"/>
        <v>1</v>
      </c>
      <c r="R3036" s="213">
        <f t="shared" si="161"/>
        <v>1</v>
      </c>
    </row>
    <row r="3037" spans="17:18" ht="12.75">
      <c r="Q3037" s="213">
        <f t="shared" si="160"/>
        <v>1</v>
      </c>
      <c r="R3037" s="213">
        <f t="shared" si="161"/>
        <v>1</v>
      </c>
    </row>
    <row r="3038" spans="17:18" ht="12.75">
      <c r="Q3038" s="213">
        <f t="shared" si="160"/>
        <v>1</v>
      </c>
      <c r="R3038" s="213">
        <f t="shared" si="161"/>
        <v>1</v>
      </c>
    </row>
    <row r="3039" spans="17:18" ht="12.75">
      <c r="Q3039" s="213">
        <f t="shared" si="160"/>
        <v>1</v>
      </c>
      <c r="R3039" s="213">
        <f t="shared" si="161"/>
        <v>1</v>
      </c>
    </row>
    <row r="3040" spans="17:18" ht="12.75">
      <c r="Q3040" s="213">
        <f t="shared" si="160"/>
        <v>1</v>
      </c>
      <c r="R3040" s="213">
        <f t="shared" si="161"/>
        <v>1</v>
      </c>
    </row>
    <row r="3041" spans="17:18" ht="12.75">
      <c r="Q3041" s="213">
        <f t="shared" si="160"/>
        <v>1</v>
      </c>
      <c r="R3041" s="213">
        <f t="shared" si="161"/>
        <v>1</v>
      </c>
    </row>
    <row r="3042" spans="17:18" ht="12.75">
      <c r="Q3042" s="213">
        <f t="shared" si="160"/>
        <v>1</v>
      </c>
      <c r="R3042" s="213">
        <f t="shared" si="161"/>
        <v>1</v>
      </c>
    </row>
    <row r="3043" spans="17:18" ht="12.75">
      <c r="Q3043" s="213">
        <f t="shared" si="160"/>
        <v>1</v>
      </c>
      <c r="R3043" s="213">
        <f t="shared" si="161"/>
        <v>1</v>
      </c>
    </row>
    <row r="3044" spans="17:18" ht="12.75">
      <c r="Q3044" s="213">
        <f t="shared" si="160"/>
        <v>1</v>
      </c>
      <c r="R3044" s="213">
        <f t="shared" si="161"/>
        <v>1</v>
      </c>
    </row>
    <row r="3045" spans="17:18" ht="12.75">
      <c r="Q3045" s="213">
        <f t="shared" si="160"/>
        <v>1</v>
      </c>
      <c r="R3045" s="213">
        <f t="shared" si="161"/>
        <v>1</v>
      </c>
    </row>
    <row r="3046" spans="17:18" ht="12.75">
      <c r="Q3046" s="213">
        <f t="shared" si="160"/>
        <v>1</v>
      </c>
      <c r="R3046" s="213">
        <f t="shared" si="161"/>
        <v>1</v>
      </c>
    </row>
    <row r="3047" spans="17:18" ht="12.75">
      <c r="Q3047" s="213">
        <f t="shared" si="160"/>
        <v>1</v>
      </c>
      <c r="R3047" s="213">
        <f t="shared" si="161"/>
        <v>1</v>
      </c>
    </row>
    <row r="3048" spans="17:18" ht="12.75">
      <c r="Q3048" s="213">
        <f t="shared" si="160"/>
        <v>1</v>
      </c>
      <c r="R3048" s="213">
        <f t="shared" si="161"/>
        <v>1</v>
      </c>
    </row>
    <row r="3049" spans="17:18" ht="12.75">
      <c r="Q3049" s="213">
        <f t="shared" si="160"/>
        <v>1</v>
      </c>
      <c r="R3049" s="213">
        <f t="shared" si="161"/>
        <v>1</v>
      </c>
    </row>
    <row r="3050" spans="17:18" ht="12.75">
      <c r="Q3050" s="213">
        <f t="shared" si="160"/>
        <v>1</v>
      </c>
      <c r="R3050" s="213">
        <f t="shared" si="161"/>
        <v>1</v>
      </c>
    </row>
    <row r="3051" spans="17:18" ht="12.75">
      <c r="Q3051" s="213">
        <f t="shared" si="160"/>
        <v>1</v>
      </c>
      <c r="R3051" s="213">
        <f t="shared" si="161"/>
        <v>1</v>
      </c>
    </row>
    <row r="3052" spans="17:18" ht="12.75">
      <c r="Q3052" s="213">
        <f t="shared" si="160"/>
        <v>1</v>
      </c>
      <c r="R3052" s="213">
        <f t="shared" si="161"/>
        <v>1</v>
      </c>
    </row>
    <row r="3053" spans="17:18" ht="12.75">
      <c r="Q3053" s="213">
        <f t="shared" si="160"/>
        <v>1</v>
      </c>
      <c r="R3053" s="213">
        <f t="shared" si="161"/>
        <v>1</v>
      </c>
    </row>
    <row r="3054" spans="17:18" ht="12.75">
      <c r="Q3054" s="213">
        <f t="shared" si="160"/>
        <v>1</v>
      </c>
      <c r="R3054" s="213">
        <f t="shared" si="161"/>
        <v>1</v>
      </c>
    </row>
    <row r="3055" spans="17:18" ht="12.75">
      <c r="Q3055" s="213">
        <f t="shared" si="160"/>
        <v>1</v>
      </c>
      <c r="R3055" s="213">
        <f t="shared" si="161"/>
        <v>1</v>
      </c>
    </row>
    <row r="3056" spans="17:18" ht="12.75">
      <c r="Q3056" s="213">
        <f t="shared" si="160"/>
        <v>1</v>
      </c>
      <c r="R3056" s="213">
        <f t="shared" si="161"/>
        <v>1</v>
      </c>
    </row>
    <row r="3057" spans="17:18" ht="12.75">
      <c r="Q3057" s="213">
        <f t="shared" si="160"/>
        <v>1</v>
      </c>
      <c r="R3057" s="213">
        <f t="shared" si="161"/>
        <v>1</v>
      </c>
    </row>
    <row r="3058" spans="17:18" ht="12.75">
      <c r="Q3058" s="213">
        <f t="shared" si="160"/>
        <v>1</v>
      </c>
      <c r="R3058" s="213">
        <f t="shared" si="161"/>
        <v>1</v>
      </c>
    </row>
    <row r="3059" spans="17:18" ht="12.75">
      <c r="Q3059" s="213">
        <f t="shared" si="160"/>
        <v>1</v>
      </c>
      <c r="R3059" s="213">
        <f t="shared" si="161"/>
        <v>1</v>
      </c>
    </row>
    <row r="3060" spans="17:18" ht="12.75">
      <c r="Q3060" s="213">
        <f t="shared" si="160"/>
        <v>1</v>
      </c>
      <c r="R3060" s="213">
        <f t="shared" si="161"/>
        <v>1</v>
      </c>
    </row>
    <row r="3061" spans="17:18" ht="12.75">
      <c r="Q3061" s="213">
        <f t="shared" si="160"/>
        <v>1</v>
      </c>
      <c r="R3061" s="213">
        <f t="shared" si="161"/>
        <v>1</v>
      </c>
    </row>
    <row r="3062" spans="17:18" ht="12.75">
      <c r="Q3062" s="213">
        <f t="shared" si="160"/>
        <v>1</v>
      </c>
      <c r="R3062" s="213">
        <f t="shared" si="161"/>
        <v>1</v>
      </c>
    </row>
    <row r="3063" spans="17:18" ht="12.75">
      <c r="Q3063" s="213">
        <f t="shared" si="160"/>
        <v>1</v>
      </c>
      <c r="R3063" s="213">
        <f t="shared" si="161"/>
        <v>1</v>
      </c>
    </row>
    <row r="3064" spans="17:18" ht="12.75">
      <c r="Q3064" s="213">
        <f t="shared" si="160"/>
        <v>1</v>
      </c>
      <c r="R3064" s="213">
        <f t="shared" si="161"/>
        <v>1</v>
      </c>
    </row>
    <row r="3065" spans="17:18" ht="12.75">
      <c r="Q3065" s="213">
        <f t="shared" si="160"/>
        <v>1</v>
      </c>
      <c r="R3065" s="213">
        <f t="shared" si="161"/>
        <v>1</v>
      </c>
    </row>
    <row r="3066" spans="17:18" ht="12.75">
      <c r="Q3066" s="213">
        <f t="shared" si="160"/>
        <v>1</v>
      </c>
      <c r="R3066" s="213">
        <f t="shared" si="161"/>
        <v>1</v>
      </c>
    </row>
    <row r="3067" spans="17:18" ht="12.75">
      <c r="Q3067" s="213">
        <f t="shared" si="160"/>
        <v>1</v>
      </c>
      <c r="R3067" s="213">
        <f t="shared" si="161"/>
        <v>1</v>
      </c>
    </row>
    <row r="3068" spans="17:18" ht="12.75">
      <c r="Q3068" s="213">
        <f t="shared" si="160"/>
        <v>1</v>
      </c>
      <c r="R3068" s="213">
        <f t="shared" si="161"/>
        <v>1</v>
      </c>
    </row>
    <row r="3069" spans="17:18" ht="12.75">
      <c r="Q3069" s="213">
        <f t="shared" si="160"/>
        <v>1</v>
      </c>
      <c r="R3069" s="213">
        <f t="shared" si="161"/>
        <v>1</v>
      </c>
    </row>
    <row r="3070" spans="17:18" ht="12.75">
      <c r="Q3070" s="213">
        <f t="shared" si="160"/>
        <v>1</v>
      </c>
      <c r="R3070" s="213">
        <f t="shared" si="161"/>
        <v>1</v>
      </c>
    </row>
    <row r="3071" spans="17:18" ht="12.75">
      <c r="Q3071" s="213">
        <f t="shared" si="160"/>
        <v>1</v>
      </c>
      <c r="R3071" s="213">
        <f t="shared" si="161"/>
        <v>1</v>
      </c>
    </row>
    <row r="3072" spans="17:18" ht="12.75">
      <c r="Q3072" s="213">
        <f t="shared" si="160"/>
        <v>1</v>
      </c>
      <c r="R3072" s="213">
        <f t="shared" si="161"/>
        <v>1</v>
      </c>
    </row>
    <row r="3073" spans="17:18" ht="12.75">
      <c r="Q3073" s="213">
        <f t="shared" si="160"/>
        <v>1</v>
      </c>
      <c r="R3073" s="213">
        <f t="shared" si="161"/>
        <v>1</v>
      </c>
    </row>
    <row r="3074" spans="17:18" ht="12.75">
      <c r="Q3074" s="213">
        <f t="shared" si="160"/>
        <v>1</v>
      </c>
      <c r="R3074" s="213">
        <f t="shared" si="161"/>
        <v>1</v>
      </c>
    </row>
    <row r="3075" spans="17:18" ht="12.75">
      <c r="Q3075" s="213">
        <f t="shared" si="160"/>
        <v>1</v>
      </c>
      <c r="R3075" s="213">
        <f t="shared" si="161"/>
        <v>1</v>
      </c>
    </row>
    <row r="3076" spans="17:18" ht="12.75">
      <c r="Q3076" s="213">
        <f t="shared" si="160"/>
        <v>1</v>
      </c>
      <c r="R3076" s="213">
        <f t="shared" si="161"/>
        <v>1</v>
      </c>
    </row>
    <row r="3077" spans="17:18" ht="12.75">
      <c r="Q3077" s="213">
        <f t="shared" si="160"/>
        <v>1</v>
      </c>
      <c r="R3077" s="213">
        <f t="shared" si="161"/>
        <v>1</v>
      </c>
    </row>
    <row r="3078" spans="17:18" ht="12.75">
      <c r="Q3078" s="213">
        <f t="shared" si="160"/>
        <v>1</v>
      </c>
      <c r="R3078" s="213">
        <f t="shared" si="161"/>
        <v>1</v>
      </c>
    </row>
    <row r="3079" spans="17:18" ht="12.75">
      <c r="Q3079" s="213">
        <f t="shared" si="160"/>
        <v>1</v>
      </c>
      <c r="R3079" s="213">
        <f t="shared" si="161"/>
        <v>1</v>
      </c>
    </row>
    <row r="3080" spans="17:18" ht="12.75">
      <c r="Q3080" s="213">
        <f t="shared" si="160"/>
        <v>1</v>
      </c>
      <c r="R3080" s="213">
        <f t="shared" si="161"/>
        <v>1</v>
      </c>
    </row>
    <row r="3081" spans="17:18" ht="12.75">
      <c r="Q3081" s="213">
        <f t="shared" si="160"/>
        <v>1</v>
      </c>
      <c r="R3081" s="213">
        <f t="shared" si="161"/>
        <v>1</v>
      </c>
    </row>
    <row r="3082" spans="17:18" ht="12.75">
      <c r="Q3082" s="213">
        <f t="shared" si="160"/>
        <v>1</v>
      </c>
      <c r="R3082" s="213">
        <f t="shared" si="161"/>
        <v>1</v>
      </c>
    </row>
    <row r="3083" spans="17:18" ht="12.75">
      <c r="Q3083" s="213">
        <f t="shared" si="160"/>
        <v>1</v>
      </c>
      <c r="R3083" s="213">
        <f t="shared" si="161"/>
        <v>1</v>
      </c>
    </row>
    <row r="3084" spans="17:18" ht="12.75">
      <c r="Q3084" s="213">
        <f t="shared" si="160"/>
        <v>1</v>
      </c>
      <c r="R3084" s="213">
        <f t="shared" si="161"/>
        <v>1</v>
      </c>
    </row>
    <row r="3085" spans="17:18" ht="12.75">
      <c r="Q3085" s="213">
        <f t="shared" si="160"/>
        <v>1</v>
      </c>
      <c r="R3085" s="213">
        <f t="shared" si="161"/>
        <v>1</v>
      </c>
    </row>
    <row r="3086" spans="17:18" ht="12.75">
      <c r="Q3086" s="213">
        <f t="shared" si="160"/>
        <v>1</v>
      </c>
      <c r="R3086" s="213">
        <f t="shared" si="161"/>
        <v>1</v>
      </c>
    </row>
    <row r="3087" spans="17:18" ht="12.75">
      <c r="Q3087" s="213">
        <f t="shared" si="160"/>
        <v>1</v>
      </c>
      <c r="R3087" s="213">
        <f t="shared" si="161"/>
        <v>1</v>
      </c>
    </row>
    <row r="3088" spans="17:18" ht="12.75">
      <c r="Q3088" s="213">
        <f t="shared" si="160"/>
        <v>1</v>
      </c>
      <c r="R3088" s="213">
        <f t="shared" si="161"/>
        <v>1</v>
      </c>
    </row>
    <row r="3089" spans="17:18" ht="12.75">
      <c r="Q3089" s="213">
        <f t="shared" si="160"/>
        <v>1</v>
      </c>
      <c r="R3089" s="213">
        <f t="shared" si="161"/>
        <v>1</v>
      </c>
    </row>
    <row r="3090" spans="17:18" ht="12.75">
      <c r="Q3090" s="213">
        <f t="shared" si="160"/>
        <v>1</v>
      </c>
      <c r="R3090" s="213">
        <f t="shared" si="161"/>
        <v>1</v>
      </c>
    </row>
    <row r="3091" spans="17:18" ht="12.75">
      <c r="Q3091" s="213">
        <f t="shared" si="160"/>
        <v>1</v>
      </c>
      <c r="R3091" s="213">
        <f t="shared" si="161"/>
        <v>1</v>
      </c>
    </row>
    <row r="3092" spans="17:18" ht="12.75">
      <c r="Q3092" s="213">
        <f aca="true" t="shared" si="162" ref="Q3092:Q3155">IF(D3092="H",0.5,IF(D3092="L",3,1))</f>
        <v>1</v>
      </c>
      <c r="R3092" s="213">
        <f aca="true" t="shared" si="163" ref="R3092:R3155">IF(D3092="H",3,IF(D3092="L",0.5,1))</f>
        <v>1</v>
      </c>
    </row>
    <row r="3093" spans="17:18" ht="12.75">
      <c r="Q3093" s="213">
        <f t="shared" si="162"/>
        <v>1</v>
      </c>
      <c r="R3093" s="213">
        <f t="shared" si="163"/>
        <v>1</v>
      </c>
    </row>
    <row r="3094" spans="17:18" ht="12.75">
      <c r="Q3094" s="213">
        <f t="shared" si="162"/>
        <v>1</v>
      </c>
      <c r="R3094" s="213">
        <f t="shared" si="163"/>
        <v>1</v>
      </c>
    </row>
    <row r="3095" spans="17:18" ht="12.75">
      <c r="Q3095" s="213">
        <f t="shared" si="162"/>
        <v>1</v>
      </c>
      <c r="R3095" s="213">
        <f t="shared" si="163"/>
        <v>1</v>
      </c>
    </row>
    <row r="3096" spans="17:18" ht="12.75">
      <c r="Q3096" s="213">
        <f t="shared" si="162"/>
        <v>1</v>
      </c>
      <c r="R3096" s="213">
        <f t="shared" si="163"/>
        <v>1</v>
      </c>
    </row>
    <row r="3097" spans="17:18" ht="12.75">
      <c r="Q3097" s="213">
        <f t="shared" si="162"/>
        <v>1</v>
      </c>
      <c r="R3097" s="213">
        <f t="shared" si="163"/>
        <v>1</v>
      </c>
    </row>
    <row r="3098" spans="17:18" ht="12.75">
      <c r="Q3098" s="213">
        <f t="shared" si="162"/>
        <v>1</v>
      </c>
      <c r="R3098" s="213">
        <f t="shared" si="163"/>
        <v>1</v>
      </c>
    </row>
    <row r="3099" spans="17:18" ht="12.75">
      <c r="Q3099" s="213">
        <f t="shared" si="162"/>
        <v>1</v>
      </c>
      <c r="R3099" s="213">
        <f t="shared" si="163"/>
        <v>1</v>
      </c>
    </row>
    <row r="3100" spans="17:18" ht="12.75">
      <c r="Q3100" s="213">
        <f t="shared" si="162"/>
        <v>1</v>
      </c>
      <c r="R3100" s="213">
        <f t="shared" si="163"/>
        <v>1</v>
      </c>
    </row>
    <row r="3101" spans="17:18" ht="12.75">
      <c r="Q3101" s="213">
        <f t="shared" si="162"/>
        <v>1</v>
      </c>
      <c r="R3101" s="213">
        <f t="shared" si="163"/>
        <v>1</v>
      </c>
    </row>
    <row r="3102" spans="17:18" ht="12.75">
      <c r="Q3102" s="213">
        <f t="shared" si="162"/>
        <v>1</v>
      </c>
      <c r="R3102" s="213">
        <f t="shared" si="163"/>
        <v>1</v>
      </c>
    </row>
    <row r="3103" spans="17:18" ht="12.75">
      <c r="Q3103" s="213">
        <f t="shared" si="162"/>
        <v>1</v>
      </c>
      <c r="R3103" s="213">
        <f t="shared" si="163"/>
        <v>1</v>
      </c>
    </row>
    <row r="3104" spans="17:18" ht="12.75">
      <c r="Q3104" s="213">
        <f t="shared" si="162"/>
        <v>1</v>
      </c>
      <c r="R3104" s="213">
        <f t="shared" si="163"/>
        <v>1</v>
      </c>
    </row>
    <row r="3105" spans="17:18" ht="12.75">
      <c r="Q3105" s="213">
        <f t="shared" si="162"/>
        <v>1</v>
      </c>
      <c r="R3105" s="213">
        <f t="shared" si="163"/>
        <v>1</v>
      </c>
    </row>
    <row r="3106" spans="17:18" ht="12.75">
      <c r="Q3106" s="213">
        <f t="shared" si="162"/>
        <v>1</v>
      </c>
      <c r="R3106" s="213">
        <f t="shared" si="163"/>
        <v>1</v>
      </c>
    </row>
    <row r="3107" spans="17:18" ht="12.75">
      <c r="Q3107" s="213">
        <f t="shared" si="162"/>
        <v>1</v>
      </c>
      <c r="R3107" s="213">
        <f t="shared" si="163"/>
        <v>1</v>
      </c>
    </row>
    <row r="3108" spans="17:18" ht="12.75">
      <c r="Q3108" s="213">
        <f t="shared" si="162"/>
        <v>1</v>
      </c>
      <c r="R3108" s="213">
        <f t="shared" si="163"/>
        <v>1</v>
      </c>
    </row>
    <row r="3109" spans="17:18" ht="12.75">
      <c r="Q3109" s="213">
        <f t="shared" si="162"/>
        <v>1</v>
      </c>
      <c r="R3109" s="213">
        <f t="shared" si="163"/>
        <v>1</v>
      </c>
    </row>
    <row r="3110" spans="17:18" ht="12.75">
      <c r="Q3110" s="213">
        <f t="shared" si="162"/>
        <v>1</v>
      </c>
      <c r="R3110" s="213">
        <f t="shared" si="163"/>
        <v>1</v>
      </c>
    </row>
    <row r="3111" spans="17:18" ht="12.75">
      <c r="Q3111" s="213">
        <f t="shared" si="162"/>
        <v>1</v>
      </c>
      <c r="R3111" s="213">
        <f t="shared" si="163"/>
        <v>1</v>
      </c>
    </row>
    <row r="3112" spans="17:18" ht="12.75">
      <c r="Q3112" s="213">
        <f t="shared" si="162"/>
        <v>1</v>
      </c>
      <c r="R3112" s="213">
        <f t="shared" si="163"/>
        <v>1</v>
      </c>
    </row>
    <row r="3113" spans="17:18" ht="12.75">
      <c r="Q3113" s="213">
        <f t="shared" si="162"/>
        <v>1</v>
      </c>
      <c r="R3113" s="213">
        <f t="shared" si="163"/>
        <v>1</v>
      </c>
    </row>
    <row r="3114" spans="17:18" ht="12.75">
      <c r="Q3114" s="213">
        <f t="shared" si="162"/>
        <v>1</v>
      </c>
      <c r="R3114" s="213">
        <f t="shared" si="163"/>
        <v>1</v>
      </c>
    </row>
    <row r="3115" spans="17:18" ht="12.75">
      <c r="Q3115" s="213">
        <f t="shared" si="162"/>
        <v>1</v>
      </c>
      <c r="R3115" s="213">
        <f t="shared" si="163"/>
        <v>1</v>
      </c>
    </row>
    <row r="3116" spans="17:18" ht="12.75">
      <c r="Q3116" s="213">
        <f t="shared" si="162"/>
        <v>1</v>
      </c>
      <c r="R3116" s="213">
        <f t="shared" si="163"/>
        <v>1</v>
      </c>
    </row>
    <row r="3117" spans="17:18" ht="12.75">
      <c r="Q3117" s="213">
        <f t="shared" si="162"/>
        <v>1</v>
      </c>
      <c r="R3117" s="213">
        <f t="shared" si="163"/>
        <v>1</v>
      </c>
    </row>
    <row r="3118" spans="17:18" ht="12.75">
      <c r="Q3118" s="213">
        <f t="shared" si="162"/>
        <v>1</v>
      </c>
      <c r="R3118" s="213">
        <f t="shared" si="163"/>
        <v>1</v>
      </c>
    </row>
    <row r="3119" spans="17:18" ht="12.75">
      <c r="Q3119" s="213">
        <f t="shared" si="162"/>
        <v>1</v>
      </c>
      <c r="R3119" s="213">
        <f t="shared" si="163"/>
        <v>1</v>
      </c>
    </row>
    <row r="3120" spans="17:18" ht="12.75">
      <c r="Q3120" s="213">
        <f t="shared" si="162"/>
        <v>1</v>
      </c>
      <c r="R3120" s="213">
        <f t="shared" si="163"/>
        <v>1</v>
      </c>
    </row>
    <row r="3121" spans="17:18" ht="12.75">
      <c r="Q3121" s="213">
        <f t="shared" si="162"/>
        <v>1</v>
      </c>
      <c r="R3121" s="213">
        <f t="shared" si="163"/>
        <v>1</v>
      </c>
    </row>
    <row r="3122" spans="17:18" ht="12.75">
      <c r="Q3122" s="213">
        <f t="shared" si="162"/>
        <v>1</v>
      </c>
      <c r="R3122" s="213">
        <f t="shared" si="163"/>
        <v>1</v>
      </c>
    </row>
    <row r="3123" spans="17:18" ht="12.75">
      <c r="Q3123" s="213">
        <f t="shared" si="162"/>
        <v>1</v>
      </c>
      <c r="R3123" s="213">
        <f t="shared" si="163"/>
        <v>1</v>
      </c>
    </row>
    <row r="3124" spans="17:18" ht="12.75">
      <c r="Q3124" s="213">
        <f t="shared" si="162"/>
        <v>1</v>
      </c>
      <c r="R3124" s="213">
        <f t="shared" si="163"/>
        <v>1</v>
      </c>
    </row>
    <row r="3125" spans="17:18" ht="12.75">
      <c r="Q3125" s="213">
        <f t="shared" si="162"/>
        <v>1</v>
      </c>
      <c r="R3125" s="213">
        <f t="shared" si="163"/>
        <v>1</v>
      </c>
    </row>
    <row r="3126" spans="17:18" ht="12.75">
      <c r="Q3126" s="213">
        <f t="shared" si="162"/>
        <v>1</v>
      </c>
      <c r="R3126" s="213">
        <f t="shared" si="163"/>
        <v>1</v>
      </c>
    </row>
    <row r="3127" spans="17:18" ht="12.75">
      <c r="Q3127" s="213">
        <f t="shared" si="162"/>
        <v>1</v>
      </c>
      <c r="R3127" s="213">
        <f t="shared" si="163"/>
        <v>1</v>
      </c>
    </row>
    <row r="3128" spans="17:18" ht="12.75">
      <c r="Q3128" s="213">
        <f t="shared" si="162"/>
        <v>1</v>
      </c>
      <c r="R3128" s="213">
        <f t="shared" si="163"/>
        <v>1</v>
      </c>
    </row>
    <row r="3129" spans="17:18" ht="12.75">
      <c r="Q3129" s="213">
        <f t="shared" si="162"/>
        <v>1</v>
      </c>
      <c r="R3129" s="213">
        <f t="shared" si="163"/>
        <v>1</v>
      </c>
    </row>
    <row r="3130" spans="17:18" ht="12.75">
      <c r="Q3130" s="213">
        <f t="shared" si="162"/>
        <v>1</v>
      </c>
      <c r="R3130" s="213">
        <f t="shared" si="163"/>
        <v>1</v>
      </c>
    </row>
    <row r="3131" spans="17:18" ht="12.75">
      <c r="Q3131" s="213">
        <f t="shared" si="162"/>
        <v>1</v>
      </c>
      <c r="R3131" s="213">
        <f t="shared" si="163"/>
        <v>1</v>
      </c>
    </row>
    <row r="3132" spans="17:18" ht="12.75">
      <c r="Q3132" s="213">
        <f t="shared" si="162"/>
        <v>1</v>
      </c>
      <c r="R3132" s="213">
        <f t="shared" si="163"/>
        <v>1</v>
      </c>
    </row>
    <row r="3133" spans="17:18" ht="12.75">
      <c r="Q3133" s="213">
        <f t="shared" si="162"/>
        <v>1</v>
      </c>
      <c r="R3133" s="213">
        <f t="shared" si="163"/>
        <v>1</v>
      </c>
    </row>
    <row r="3134" spans="17:18" ht="12.75">
      <c r="Q3134" s="213">
        <f t="shared" si="162"/>
        <v>1</v>
      </c>
      <c r="R3134" s="213">
        <f t="shared" si="163"/>
        <v>1</v>
      </c>
    </row>
    <row r="3135" spans="17:18" ht="12.75">
      <c r="Q3135" s="213">
        <f t="shared" si="162"/>
        <v>1</v>
      </c>
      <c r="R3135" s="213">
        <f t="shared" si="163"/>
        <v>1</v>
      </c>
    </row>
    <row r="3136" spans="17:18" ht="12.75">
      <c r="Q3136" s="213">
        <f t="shared" si="162"/>
        <v>1</v>
      </c>
      <c r="R3136" s="213">
        <f t="shared" si="163"/>
        <v>1</v>
      </c>
    </row>
    <row r="3137" spans="17:18" ht="12.75">
      <c r="Q3137" s="213">
        <f t="shared" si="162"/>
        <v>1</v>
      </c>
      <c r="R3137" s="213">
        <f t="shared" si="163"/>
        <v>1</v>
      </c>
    </row>
    <row r="3138" spans="17:18" ht="12.75">
      <c r="Q3138" s="213">
        <f t="shared" si="162"/>
        <v>1</v>
      </c>
      <c r="R3138" s="213">
        <f t="shared" si="163"/>
        <v>1</v>
      </c>
    </row>
    <row r="3139" spans="17:18" ht="12.75">
      <c r="Q3139" s="213">
        <f t="shared" si="162"/>
        <v>1</v>
      </c>
      <c r="R3139" s="213">
        <f t="shared" si="163"/>
        <v>1</v>
      </c>
    </row>
    <row r="3140" spans="17:18" ht="12.75">
      <c r="Q3140" s="213">
        <f t="shared" si="162"/>
        <v>1</v>
      </c>
      <c r="R3140" s="213">
        <f t="shared" si="163"/>
        <v>1</v>
      </c>
    </row>
    <row r="3141" spans="17:18" ht="12.75">
      <c r="Q3141" s="213">
        <f t="shared" si="162"/>
        <v>1</v>
      </c>
      <c r="R3141" s="213">
        <f t="shared" si="163"/>
        <v>1</v>
      </c>
    </row>
    <row r="3142" spans="17:18" ht="12.75">
      <c r="Q3142" s="213">
        <f t="shared" si="162"/>
        <v>1</v>
      </c>
      <c r="R3142" s="213">
        <f t="shared" si="163"/>
        <v>1</v>
      </c>
    </row>
    <row r="3143" spans="17:18" ht="12.75">
      <c r="Q3143" s="213">
        <f t="shared" si="162"/>
        <v>1</v>
      </c>
      <c r="R3143" s="213">
        <f t="shared" si="163"/>
        <v>1</v>
      </c>
    </row>
    <row r="3144" spans="17:18" ht="12.75">
      <c r="Q3144" s="213">
        <f t="shared" si="162"/>
        <v>1</v>
      </c>
      <c r="R3144" s="213">
        <f t="shared" si="163"/>
        <v>1</v>
      </c>
    </row>
    <row r="3145" spans="17:18" ht="12.75">
      <c r="Q3145" s="213">
        <f t="shared" si="162"/>
        <v>1</v>
      </c>
      <c r="R3145" s="213">
        <f t="shared" si="163"/>
        <v>1</v>
      </c>
    </row>
    <row r="3146" spans="17:18" ht="12.75">
      <c r="Q3146" s="213">
        <f t="shared" si="162"/>
        <v>1</v>
      </c>
      <c r="R3146" s="213">
        <f t="shared" si="163"/>
        <v>1</v>
      </c>
    </row>
    <row r="3147" spans="17:18" ht="12.75">
      <c r="Q3147" s="213">
        <f t="shared" si="162"/>
        <v>1</v>
      </c>
      <c r="R3147" s="213">
        <f t="shared" si="163"/>
        <v>1</v>
      </c>
    </row>
    <row r="3148" spans="17:18" ht="12.75">
      <c r="Q3148" s="213">
        <f t="shared" si="162"/>
        <v>1</v>
      </c>
      <c r="R3148" s="213">
        <f t="shared" si="163"/>
        <v>1</v>
      </c>
    </row>
    <row r="3149" spans="17:18" ht="12.75">
      <c r="Q3149" s="213">
        <f t="shared" si="162"/>
        <v>1</v>
      </c>
      <c r="R3149" s="213">
        <f t="shared" si="163"/>
        <v>1</v>
      </c>
    </row>
    <row r="3150" spans="17:18" ht="12.75">
      <c r="Q3150" s="213">
        <f t="shared" si="162"/>
        <v>1</v>
      </c>
      <c r="R3150" s="213">
        <f t="shared" si="163"/>
        <v>1</v>
      </c>
    </row>
    <row r="3151" spans="17:18" ht="12.75">
      <c r="Q3151" s="213">
        <f t="shared" si="162"/>
        <v>1</v>
      </c>
      <c r="R3151" s="213">
        <f t="shared" si="163"/>
        <v>1</v>
      </c>
    </row>
    <row r="3152" spans="17:18" ht="12.75">
      <c r="Q3152" s="213">
        <f t="shared" si="162"/>
        <v>1</v>
      </c>
      <c r="R3152" s="213">
        <f t="shared" si="163"/>
        <v>1</v>
      </c>
    </row>
    <row r="3153" spans="17:18" ht="12.75">
      <c r="Q3153" s="213">
        <f t="shared" si="162"/>
        <v>1</v>
      </c>
      <c r="R3153" s="213">
        <f t="shared" si="163"/>
        <v>1</v>
      </c>
    </row>
    <row r="3154" spans="17:18" ht="12.75">
      <c r="Q3154" s="213">
        <f t="shared" si="162"/>
        <v>1</v>
      </c>
      <c r="R3154" s="213">
        <f t="shared" si="163"/>
        <v>1</v>
      </c>
    </row>
    <row r="3155" spans="17:18" ht="12.75">
      <c r="Q3155" s="213">
        <f t="shared" si="162"/>
        <v>1</v>
      </c>
      <c r="R3155" s="213">
        <f t="shared" si="163"/>
        <v>1</v>
      </c>
    </row>
    <row r="3156" spans="17:18" ht="12.75">
      <c r="Q3156" s="213">
        <f aca="true" t="shared" si="164" ref="Q3156:Q3219">IF(D3156="H",0.5,IF(D3156="L",3,1))</f>
        <v>1</v>
      </c>
      <c r="R3156" s="213">
        <f aca="true" t="shared" si="165" ref="R3156:R3219">IF(D3156="H",3,IF(D3156="L",0.5,1))</f>
        <v>1</v>
      </c>
    </row>
    <row r="3157" spans="17:18" ht="12.75">
      <c r="Q3157" s="213">
        <f t="shared" si="164"/>
        <v>1</v>
      </c>
      <c r="R3157" s="213">
        <f t="shared" si="165"/>
        <v>1</v>
      </c>
    </row>
    <row r="3158" spans="17:18" ht="12.75">
      <c r="Q3158" s="213">
        <f t="shared" si="164"/>
        <v>1</v>
      </c>
      <c r="R3158" s="213">
        <f t="shared" si="165"/>
        <v>1</v>
      </c>
    </row>
    <row r="3159" spans="17:18" ht="12.75">
      <c r="Q3159" s="213">
        <f t="shared" si="164"/>
        <v>1</v>
      </c>
      <c r="R3159" s="213">
        <f t="shared" si="165"/>
        <v>1</v>
      </c>
    </row>
    <row r="3160" spans="17:18" ht="12.75">
      <c r="Q3160" s="213">
        <f t="shared" si="164"/>
        <v>1</v>
      </c>
      <c r="R3160" s="213">
        <f t="shared" si="165"/>
        <v>1</v>
      </c>
    </row>
    <row r="3161" spans="17:18" ht="12.75">
      <c r="Q3161" s="213">
        <f t="shared" si="164"/>
        <v>1</v>
      </c>
      <c r="R3161" s="213">
        <f t="shared" si="165"/>
        <v>1</v>
      </c>
    </row>
    <row r="3162" spans="17:18" ht="12.75">
      <c r="Q3162" s="213">
        <f t="shared" si="164"/>
        <v>1</v>
      </c>
      <c r="R3162" s="213">
        <f t="shared" si="165"/>
        <v>1</v>
      </c>
    </row>
    <row r="3163" spans="17:18" ht="12.75">
      <c r="Q3163" s="213">
        <f t="shared" si="164"/>
        <v>1</v>
      </c>
      <c r="R3163" s="213">
        <f t="shared" si="165"/>
        <v>1</v>
      </c>
    </row>
    <row r="3164" spans="17:18" ht="12.75">
      <c r="Q3164" s="213">
        <f t="shared" si="164"/>
        <v>1</v>
      </c>
      <c r="R3164" s="213">
        <f t="shared" si="165"/>
        <v>1</v>
      </c>
    </row>
    <row r="3165" spans="17:18" ht="12.75">
      <c r="Q3165" s="213">
        <f t="shared" si="164"/>
        <v>1</v>
      </c>
      <c r="R3165" s="213">
        <f t="shared" si="165"/>
        <v>1</v>
      </c>
    </row>
    <row r="3166" spans="17:18" ht="12.75">
      <c r="Q3166" s="213">
        <f t="shared" si="164"/>
        <v>1</v>
      </c>
      <c r="R3166" s="213">
        <f t="shared" si="165"/>
        <v>1</v>
      </c>
    </row>
    <row r="3167" spans="17:18" ht="12.75">
      <c r="Q3167" s="213">
        <f t="shared" si="164"/>
        <v>1</v>
      </c>
      <c r="R3167" s="213">
        <f t="shared" si="165"/>
        <v>1</v>
      </c>
    </row>
    <row r="3168" spans="17:18" ht="12.75">
      <c r="Q3168" s="213">
        <f t="shared" si="164"/>
        <v>1</v>
      </c>
      <c r="R3168" s="213">
        <f t="shared" si="165"/>
        <v>1</v>
      </c>
    </row>
    <row r="3169" spans="17:18" ht="12.75">
      <c r="Q3169" s="213">
        <f t="shared" si="164"/>
        <v>1</v>
      </c>
      <c r="R3169" s="213">
        <f t="shared" si="165"/>
        <v>1</v>
      </c>
    </row>
    <row r="3170" spans="17:18" ht="12.75">
      <c r="Q3170" s="213">
        <f t="shared" si="164"/>
        <v>1</v>
      </c>
      <c r="R3170" s="213">
        <f t="shared" si="165"/>
        <v>1</v>
      </c>
    </row>
    <row r="3171" spans="17:18" ht="12.75">
      <c r="Q3171" s="213">
        <f t="shared" si="164"/>
        <v>1</v>
      </c>
      <c r="R3171" s="213">
        <f t="shared" si="165"/>
        <v>1</v>
      </c>
    </row>
    <row r="3172" spans="17:18" ht="12.75">
      <c r="Q3172" s="213">
        <f t="shared" si="164"/>
        <v>1</v>
      </c>
      <c r="R3172" s="213">
        <f t="shared" si="165"/>
        <v>1</v>
      </c>
    </row>
    <row r="3173" spans="17:18" ht="12.75">
      <c r="Q3173" s="213">
        <f t="shared" si="164"/>
        <v>1</v>
      </c>
      <c r="R3173" s="213">
        <f t="shared" si="165"/>
        <v>1</v>
      </c>
    </row>
    <row r="3174" spans="17:18" ht="12.75">
      <c r="Q3174" s="213">
        <f t="shared" si="164"/>
        <v>1</v>
      </c>
      <c r="R3174" s="213">
        <f t="shared" si="165"/>
        <v>1</v>
      </c>
    </row>
    <row r="3175" spans="17:18" ht="12.75">
      <c r="Q3175" s="213">
        <f t="shared" si="164"/>
        <v>1</v>
      </c>
      <c r="R3175" s="213">
        <f t="shared" si="165"/>
        <v>1</v>
      </c>
    </row>
    <row r="3176" spans="17:18" ht="12.75">
      <c r="Q3176" s="213">
        <f t="shared" si="164"/>
        <v>1</v>
      </c>
      <c r="R3176" s="213">
        <f t="shared" si="165"/>
        <v>1</v>
      </c>
    </row>
    <row r="3177" spans="17:18" ht="12.75">
      <c r="Q3177" s="213">
        <f t="shared" si="164"/>
        <v>1</v>
      </c>
      <c r="R3177" s="213">
        <f t="shared" si="165"/>
        <v>1</v>
      </c>
    </row>
    <row r="3178" spans="17:18" ht="12.75">
      <c r="Q3178" s="213">
        <f t="shared" si="164"/>
        <v>1</v>
      </c>
      <c r="R3178" s="213">
        <f t="shared" si="165"/>
        <v>1</v>
      </c>
    </row>
    <row r="3179" spans="17:18" ht="12.75">
      <c r="Q3179" s="213">
        <f t="shared" si="164"/>
        <v>1</v>
      </c>
      <c r="R3179" s="213">
        <f t="shared" si="165"/>
        <v>1</v>
      </c>
    </row>
    <row r="3180" spans="17:18" ht="12.75">
      <c r="Q3180" s="213">
        <f t="shared" si="164"/>
        <v>1</v>
      </c>
      <c r="R3180" s="213">
        <f t="shared" si="165"/>
        <v>1</v>
      </c>
    </row>
    <row r="3181" spans="17:18" ht="12.75">
      <c r="Q3181" s="213">
        <f t="shared" si="164"/>
        <v>1</v>
      </c>
      <c r="R3181" s="213">
        <f t="shared" si="165"/>
        <v>1</v>
      </c>
    </row>
    <row r="3182" spans="17:18" ht="12.75">
      <c r="Q3182" s="213">
        <f t="shared" si="164"/>
        <v>1</v>
      </c>
      <c r="R3182" s="213">
        <f t="shared" si="165"/>
        <v>1</v>
      </c>
    </row>
    <row r="3183" spans="17:18" ht="12.75">
      <c r="Q3183" s="213">
        <f t="shared" si="164"/>
        <v>1</v>
      </c>
      <c r="R3183" s="213">
        <f t="shared" si="165"/>
        <v>1</v>
      </c>
    </row>
    <row r="3184" spans="17:18" ht="12.75">
      <c r="Q3184" s="213">
        <f t="shared" si="164"/>
        <v>1</v>
      </c>
      <c r="R3184" s="213">
        <f t="shared" si="165"/>
        <v>1</v>
      </c>
    </row>
    <row r="3185" spans="17:18" ht="12.75">
      <c r="Q3185" s="213">
        <f t="shared" si="164"/>
        <v>1</v>
      </c>
      <c r="R3185" s="213">
        <f t="shared" si="165"/>
        <v>1</v>
      </c>
    </row>
    <row r="3186" spans="17:18" ht="12.75">
      <c r="Q3186" s="213">
        <f t="shared" si="164"/>
        <v>1</v>
      </c>
      <c r="R3186" s="213">
        <f t="shared" si="165"/>
        <v>1</v>
      </c>
    </row>
    <row r="3187" spans="17:18" ht="12.75">
      <c r="Q3187" s="213">
        <f t="shared" si="164"/>
        <v>1</v>
      </c>
      <c r="R3187" s="213">
        <f t="shared" si="165"/>
        <v>1</v>
      </c>
    </row>
    <row r="3188" spans="17:18" ht="12.75">
      <c r="Q3188" s="213">
        <f t="shared" si="164"/>
        <v>1</v>
      </c>
      <c r="R3188" s="213">
        <f t="shared" si="165"/>
        <v>1</v>
      </c>
    </row>
    <row r="3189" spans="17:18" ht="12.75">
      <c r="Q3189" s="213">
        <f t="shared" si="164"/>
        <v>1</v>
      </c>
      <c r="R3189" s="213">
        <f t="shared" si="165"/>
        <v>1</v>
      </c>
    </row>
    <row r="3190" spans="17:18" ht="12.75">
      <c r="Q3190" s="213">
        <f t="shared" si="164"/>
        <v>1</v>
      </c>
      <c r="R3190" s="213">
        <f t="shared" si="165"/>
        <v>1</v>
      </c>
    </row>
    <row r="3191" spans="17:18" ht="12.75">
      <c r="Q3191" s="213">
        <f t="shared" si="164"/>
        <v>1</v>
      </c>
      <c r="R3191" s="213">
        <f t="shared" si="165"/>
        <v>1</v>
      </c>
    </row>
    <row r="3192" spans="17:18" ht="12.75">
      <c r="Q3192" s="213">
        <f t="shared" si="164"/>
        <v>1</v>
      </c>
      <c r="R3192" s="213">
        <f t="shared" si="165"/>
        <v>1</v>
      </c>
    </row>
    <row r="3193" spans="17:18" ht="12.75">
      <c r="Q3193" s="213">
        <f t="shared" si="164"/>
        <v>1</v>
      </c>
      <c r="R3193" s="213">
        <f t="shared" si="165"/>
        <v>1</v>
      </c>
    </row>
    <row r="3194" spans="17:18" ht="12.75">
      <c r="Q3194" s="213">
        <f t="shared" si="164"/>
        <v>1</v>
      </c>
      <c r="R3194" s="213">
        <f t="shared" si="165"/>
        <v>1</v>
      </c>
    </row>
    <row r="3195" spans="17:18" ht="12.75">
      <c r="Q3195" s="213">
        <f t="shared" si="164"/>
        <v>1</v>
      </c>
      <c r="R3195" s="213">
        <f t="shared" si="165"/>
        <v>1</v>
      </c>
    </row>
    <row r="3196" spans="17:18" ht="12.75">
      <c r="Q3196" s="213">
        <f t="shared" si="164"/>
        <v>1</v>
      </c>
      <c r="R3196" s="213">
        <f t="shared" si="165"/>
        <v>1</v>
      </c>
    </row>
    <row r="3197" spans="17:18" ht="12.75">
      <c r="Q3197" s="213">
        <f t="shared" si="164"/>
        <v>1</v>
      </c>
      <c r="R3197" s="213">
        <f t="shared" si="165"/>
        <v>1</v>
      </c>
    </row>
    <row r="3198" spans="17:18" ht="12.75">
      <c r="Q3198" s="213">
        <f t="shared" si="164"/>
        <v>1</v>
      </c>
      <c r="R3198" s="213">
        <f t="shared" si="165"/>
        <v>1</v>
      </c>
    </row>
    <row r="3199" spans="17:18" ht="12.75">
      <c r="Q3199" s="213">
        <f t="shared" si="164"/>
        <v>1</v>
      </c>
      <c r="R3199" s="213">
        <f t="shared" si="165"/>
        <v>1</v>
      </c>
    </row>
    <row r="3200" spans="17:18" ht="12.75">
      <c r="Q3200" s="213">
        <f t="shared" si="164"/>
        <v>1</v>
      </c>
      <c r="R3200" s="213">
        <f t="shared" si="165"/>
        <v>1</v>
      </c>
    </row>
    <row r="3201" spans="17:18" ht="12.75">
      <c r="Q3201" s="213">
        <f t="shared" si="164"/>
        <v>1</v>
      </c>
      <c r="R3201" s="213">
        <f t="shared" si="165"/>
        <v>1</v>
      </c>
    </row>
    <row r="3202" spans="17:18" ht="12.75">
      <c r="Q3202" s="213">
        <f t="shared" si="164"/>
        <v>1</v>
      </c>
      <c r="R3202" s="213">
        <f t="shared" si="165"/>
        <v>1</v>
      </c>
    </row>
    <row r="3203" spans="17:18" ht="12.75">
      <c r="Q3203" s="213">
        <f t="shared" si="164"/>
        <v>1</v>
      </c>
      <c r="R3203" s="213">
        <f t="shared" si="165"/>
        <v>1</v>
      </c>
    </row>
    <row r="3204" spans="17:18" ht="12.75">
      <c r="Q3204" s="213">
        <f t="shared" si="164"/>
        <v>1</v>
      </c>
      <c r="R3204" s="213">
        <f t="shared" si="165"/>
        <v>1</v>
      </c>
    </row>
    <row r="3205" spans="17:18" ht="12.75">
      <c r="Q3205" s="213">
        <f t="shared" si="164"/>
        <v>1</v>
      </c>
      <c r="R3205" s="213">
        <f t="shared" si="165"/>
        <v>1</v>
      </c>
    </row>
    <row r="3206" spans="17:18" ht="12.75">
      <c r="Q3206" s="213">
        <f t="shared" si="164"/>
        <v>1</v>
      </c>
      <c r="R3206" s="213">
        <f t="shared" si="165"/>
        <v>1</v>
      </c>
    </row>
    <row r="3207" spans="17:18" ht="12.75">
      <c r="Q3207" s="213">
        <f t="shared" si="164"/>
        <v>1</v>
      </c>
      <c r="R3207" s="213">
        <f t="shared" si="165"/>
        <v>1</v>
      </c>
    </row>
    <row r="3208" spans="17:18" ht="12.75">
      <c r="Q3208" s="213">
        <f t="shared" si="164"/>
        <v>1</v>
      </c>
      <c r="R3208" s="213">
        <f t="shared" si="165"/>
        <v>1</v>
      </c>
    </row>
    <row r="3209" spans="17:18" ht="12.75">
      <c r="Q3209" s="213">
        <f t="shared" si="164"/>
        <v>1</v>
      </c>
      <c r="R3209" s="213">
        <f t="shared" si="165"/>
        <v>1</v>
      </c>
    </row>
    <row r="3210" spans="17:18" ht="12.75">
      <c r="Q3210" s="213">
        <f t="shared" si="164"/>
        <v>1</v>
      </c>
      <c r="R3210" s="213">
        <f t="shared" si="165"/>
        <v>1</v>
      </c>
    </row>
    <row r="3211" spans="17:18" ht="12.75">
      <c r="Q3211" s="213">
        <f t="shared" si="164"/>
        <v>1</v>
      </c>
      <c r="R3211" s="213">
        <f t="shared" si="165"/>
        <v>1</v>
      </c>
    </row>
    <row r="3212" spans="17:18" ht="12.75">
      <c r="Q3212" s="213">
        <f t="shared" si="164"/>
        <v>1</v>
      </c>
      <c r="R3212" s="213">
        <f t="shared" si="165"/>
        <v>1</v>
      </c>
    </row>
    <row r="3213" spans="17:18" ht="12.75">
      <c r="Q3213" s="213">
        <f t="shared" si="164"/>
        <v>1</v>
      </c>
      <c r="R3213" s="213">
        <f t="shared" si="165"/>
        <v>1</v>
      </c>
    </row>
    <row r="3214" spans="17:18" ht="12.75">
      <c r="Q3214" s="213">
        <f t="shared" si="164"/>
        <v>1</v>
      </c>
      <c r="R3214" s="213">
        <f t="shared" si="165"/>
        <v>1</v>
      </c>
    </row>
    <row r="3215" spans="17:18" ht="12.75">
      <c r="Q3215" s="213">
        <f t="shared" si="164"/>
        <v>1</v>
      </c>
      <c r="R3215" s="213">
        <f t="shared" si="165"/>
        <v>1</v>
      </c>
    </row>
    <row r="3216" spans="17:18" ht="12.75">
      <c r="Q3216" s="213">
        <f t="shared" si="164"/>
        <v>1</v>
      </c>
      <c r="R3216" s="213">
        <f t="shared" si="165"/>
        <v>1</v>
      </c>
    </row>
    <row r="3217" spans="17:18" ht="12.75">
      <c r="Q3217" s="213">
        <f t="shared" si="164"/>
        <v>1</v>
      </c>
      <c r="R3217" s="213">
        <f t="shared" si="165"/>
        <v>1</v>
      </c>
    </row>
    <row r="3218" spans="17:18" ht="12.75">
      <c r="Q3218" s="213">
        <f t="shared" si="164"/>
        <v>1</v>
      </c>
      <c r="R3218" s="213">
        <f t="shared" si="165"/>
        <v>1</v>
      </c>
    </row>
    <row r="3219" spans="17:18" ht="12.75">
      <c r="Q3219" s="213">
        <f t="shared" si="164"/>
        <v>1</v>
      </c>
      <c r="R3219" s="213">
        <f t="shared" si="165"/>
        <v>1</v>
      </c>
    </row>
    <row r="3220" spans="17:18" ht="12.75">
      <c r="Q3220" s="213">
        <f aca="true" t="shared" si="166" ref="Q3220:Q3283">IF(D3220="H",0.5,IF(D3220="L",3,1))</f>
        <v>1</v>
      </c>
      <c r="R3220" s="213">
        <f aca="true" t="shared" si="167" ref="R3220:R3283">IF(D3220="H",3,IF(D3220="L",0.5,1))</f>
        <v>1</v>
      </c>
    </row>
    <row r="3221" spans="17:18" ht="12.75">
      <c r="Q3221" s="213">
        <f t="shared" si="166"/>
        <v>1</v>
      </c>
      <c r="R3221" s="213">
        <f t="shared" si="167"/>
        <v>1</v>
      </c>
    </row>
    <row r="3222" spans="17:18" ht="12.75">
      <c r="Q3222" s="213">
        <f t="shared" si="166"/>
        <v>1</v>
      </c>
      <c r="R3222" s="213">
        <f t="shared" si="167"/>
        <v>1</v>
      </c>
    </row>
    <row r="3223" spans="17:18" ht="12.75">
      <c r="Q3223" s="213">
        <f t="shared" si="166"/>
        <v>1</v>
      </c>
      <c r="R3223" s="213">
        <f t="shared" si="167"/>
        <v>1</v>
      </c>
    </row>
    <row r="3224" spans="17:18" ht="12.75">
      <c r="Q3224" s="213">
        <f t="shared" si="166"/>
        <v>1</v>
      </c>
      <c r="R3224" s="213">
        <f t="shared" si="167"/>
        <v>1</v>
      </c>
    </row>
    <row r="3225" spans="17:18" ht="12.75">
      <c r="Q3225" s="213">
        <f t="shared" si="166"/>
        <v>1</v>
      </c>
      <c r="R3225" s="213">
        <f t="shared" si="167"/>
        <v>1</v>
      </c>
    </row>
    <row r="3226" spans="17:18" ht="12.75">
      <c r="Q3226" s="213">
        <f t="shared" si="166"/>
        <v>1</v>
      </c>
      <c r="R3226" s="213">
        <f t="shared" si="167"/>
        <v>1</v>
      </c>
    </row>
    <row r="3227" spans="17:18" ht="12.75">
      <c r="Q3227" s="213">
        <f t="shared" si="166"/>
        <v>1</v>
      </c>
      <c r="R3227" s="213">
        <f t="shared" si="167"/>
        <v>1</v>
      </c>
    </row>
    <row r="3228" spans="17:18" ht="12.75">
      <c r="Q3228" s="213">
        <f t="shared" si="166"/>
        <v>1</v>
      </c>
      <c r="R3228" s="213">
        <f t="shared" si="167"/>
        <v>1</v>
      </c>
    </row>
    <row r="3229" spans="17:18" ht="12.75">
      <c r="Q3229" s="213">
        <f t="shared" si="166"/>
        <v>1</v>
      </c>
      <c r="R3229" s="213">
        <f t="shared" si="167"/>
        <v>1</v>
      </c>
    </row>
    <row r="3230" spans="17:18" ht="12.75">
      <c r="Q3230" s="213">
        <f t="shared" si="166"/>
        <v>1</v>
      </c>
      <c r="R3230" s="213">
        <f t="shared" si="167"/>
        <v>1</v>
      </c>
    </row>
    <row r="3231" spans="17:18" ht="12.75">
      <c r="Q3231" s="213">
        <f t="shared" si="166"/>
        <v>1</v>
      </c>
      <c r="R3231" s="213">
        <f t="shared" si="167"/>
        <v>1</v>
      </c>
    </row>
    <row r="3232" spans="17:18" ht="12.75">
      <c r="Q3232" s="213">
        <f t="shared" si="166"/>
        <v>1</v>
      </c>
      <c r="R3232" s="213">
        <f t="shared" si="167"/>
        <v>1</v>
      </c>
    </row>
    <row r="3233" spans="17:18" ht="12.75">
      <c r="Q3233" s="213">
        <f t="shared" si="166"/>
        <v>1</v>
      </c>
      <c r="R3233" s="213">
        <f t="shared" si="167"/>
        <v>1</v>
      </c>
    </row>
    <row r="3234" spans="17:18" ht="12.75">
      <c r="Q3234" s="213">
        <f t="shared" si="166"/>
        <v>1</v>
      </c>
      <c r="R3234" s="213">
        <f t="shared" si="167"/>
        <v>1</v>
      </c>
    </row>
    <row r="3235" spans="17:18" ht="12.75">
      <c r="Q3235" s="213">
        <f t="shared" si="166"/>
        <v>1</v>
      </c>
      <c r="R3235" s="213">
        <f t="shared" si="167"/>
        <v>1</v>
      </c>
    </row>
    <row r="3236" spans="17:18" ht="12.75">
      <c r="Q3236" s="213">
        <f t="shared" si="166"/>
        <v>1</v>
      </c>
      <c r="R3236" s="213">
        <f t="shared" si="167"/>
        <v>1</v>
      </c>
    </row>
    <row r="3237" spans="17:18" ht="12.75">
      <c r="Q3237" s="213">
        <f t="shared" si="166"/>
        <v>1</v>
      </c>
      <c r="R3237" s="213">
        <f t="shared" si="167"/>
        <v>1</v>
      </c>
    </row>
    <row r="3238" spans="17:18" ht="12.75">
      <c r="Q3238" s="213">
        <f t="shared" si="166"/>
        <v>1</v>
      </c>
      <c r="R3238" s="213">
        <f t="shared" si="167"/>
        <v>1</v>
      </c>
    </row>
    <row r="3239" spans="17:18" ht="12.75">
      <c r="Q3239" s="213">
        <f t="shared" si="166"/>
        <v>1</v>
      </c>
      <c r="R3239" s="213">
        <f t="shared" si="167"/>
        <v>1</v>
      </c>
    </row>
    <row r="3240" spans="17:18" ht="12.75">
      <c r="Q3240" s="213">
        <f t="shared" si="166"/>
        <v>1</v>
      </c>
      <c r="R3240" s="213">
        <f t="shared" si="167"/>
        <v>1</v>
      </c>
    </row>
    <row r="3241" spans="17:18" ht="12.75">
      <c r="Q3241" s="213">
        <f t="shared" si="166"/>
        <v>1</v>
      </c>
      <c r="R3241" s="213">
        <f t="shared" si="167"/>
        <v>1</v>
      </c>
    </row>
    <row r="3242" spans="17:18" ht="12.75">
      <c r="Q3242" s="213">
        <f t="shared" si="166"/>
        <v>1</v>
      </c>
      <c r="R3242" s="213">
        <f t="shared" si="167"/>
        <v>1</v>
      </c>
    </row>
    <row r="3243" spans="17:18" ht="12.75">
      <c r="Q3243" s="213">
        <f t="shared" si="166"/>
        <v>1</v>
      </c>
      <c r="R3243" s="213">
        <f t="shared" si="167"/>
        <v>1</v>
      </c>
    </row>
    <row r="3244" spans="17:18" ht="12.75">
      <c r="Q3244" s="213">
        <f t="shared" si="166"/>
        <v>1</v>
      </c>
      <c r="R3244" s="213">
        <f t="shared" si="167"/>
        <v>1</v>
      </c>
    </row>
    <row r="3245" spans="17:18" ht="12.75">
      <c r="Q3245" s="213">
        <f t="shared" si="166"/>
        <v>1</v>
      </c>
      <c r="R3245" s="213">
        <f t="shared" si="167"/>
        <v>1</v>
      </c>
    </row>
    <row r="3246" spans="17:18" ht="12.75">
      <c r="Q3246" s="213">
        <f t="shared" si="166"/>
        <v>1</v>
      </c>
      <c r="R3246" s="213">
        <f t="shared" si="167"/>
        <v>1</v>
      </c>
    </row>
    <row r="3247" spans="17:18" ht="12.75">
      <c r="Q3247" s="213">
        <f t="shared" si="166"/>
        <v>1</v>
      </c>
      <c r="R3247" s="213">
        <f t="shared" si="167"/>
        <v>1</v>
      </c>
    </row>
    <row r="3248" spans="17:18" ht="12.75">
      <c r="Q3248" s="213">
        <f t="shared" si="166"/>
        <v>1</v>
      </c>
      <c r="R3248" s="213">
        <f t="shared" si="167"/>
        <v>1</v>
      </c>
    </row>
    <row r="3249" spans="17:18" ht="12.75">
      <c r="Q3249" s="213">
        <f t="shared" si="166"/>
        <v>1</v>
      </c>
      <c r="R3249" s="213">
        <f t="shared" si="167"/>
        <v>1</v>
      </c>
    </row>
    <row r="3250" spans="17:18" ht="12.75">
      <c r="Q3250" s="213">
        <f t="shared" si="166"/>
        <v>1</v>
      </c>
      <c r="R3250" s="213">
        <f t="shared" si="167"/>
        <v>1</v>
      </c>
    </row>
    <row r="3251" spans="17:18" ht="12.75">
      <c r="Q3251" s="213">
        <f t="shared" si="166"/>
        <v>1</v>
      </c>
      <c r="R3251" s="213">
        <f t="shared" si="167"/>
        <v>1</v>
      </c>
    </row>
    <row r="3252" spans="17:18" ht="12.75">
      <c r="Q3252" s="213">
        <f t="shared" si="166"/>
        <v>1</v>
      </c>
      <c r="R3252" s="213">
        <f t="shared" si="167"/>
        <v>1</v>
      </c>
    </row>
    <row r="3253" spans="17:18" ht="12.75">
      <c r="Q3253" s="213">
        <f t="shared" si="166"/>
        <v>1</v>
      </c>
      <c r="R3253" s="213">
        <f t="shared" si="167"/>
        <v>1</v>
      </c>
    </row>
    <row r="3254" spans="17:18" ht="12.75">
      <c r="Q3254" s="213">
        <f t="shared" si="166"/>
        <v>1</v>
      </c>
      <c r="R3254" s="213">
        <f t="shared" si="167"/>
        <v>1</v>
      </c>
    </row>
    <row r="3255" spans="17:18" ht="12.75">
      <c r="Q3255" s="213">
        <f t="shared" si="166"/>
        <v>1</v>
      </c>
      <c r="R3255" s="213">
        <f t="shared" si="167"/>
        <v>1</v>
      </c>
    </row>
    <row r="3256" spans="17:18" ht="12.75">
      <c r="Q3256" s="213">
        <f t="shared" si="166"/>
        <v>1</v>
      </c>
      <c r="R3256" s="213">
        <f t="shared" si="167"/>
        <v>1</v>
      </c>
    </row>
    <row r="3257" spans="17:18" ht="12.75">
      <c r="Q3257" s="213">
        <f t="shared" si="166"/>
        <v>1</v>
      </c>
      <c r="R3257" s="213">
        <f t="shared" si="167"/>
        <v>1</v>
      </c>
    </row>
    <row r="3258" spans="17:18" ht="12.75">
      <c r="Q3258" s="213">
        <f t="shared" si="166"/>
        <v>1</v>
      </c>
      <c r="R3258" s="213">
        <f t="shared" si="167"/>
        <v>1</v>
      </c>
    </row>
    <row r="3259" spans="17:18" ht="12.75">
      <c r="Q3259" s="213">
        <f t="shared" si="166"/>
        <v>1</v>
      </c>
      <c r="R3259" s="213">
        <f t="shared" si="167"/>
        <v>1</v>
      </c>
    </row>
    <row r="3260" spans="17:18" ht="12.75">
      <c r="Q3260" s="213">
        <f t="shared" si="166"/>
        <v>1</v>
      </c>
      <c r="R3260" s="213">
        <f t="shared" si="167"/>
        <v>1</v>
      </c>
    </row>
    <row r="3261" spans="17:18" ht="12.75">
      <c r="Q3261" s="213">
        <f t="shared" si="166"/>
        <v>1</v>
      </c>
      <c r="R3261" s="213">
        <f t="shared" si="167"/>
        <v>1</v>
      </c>
    </row>
    <row r="3262" spans="17:18" ht="12.75">
      <c r="Q3262" s="213">
        <f t="shared" si="166"/>
        <v>1</v>
      </c>
      <c r="R3262" s="213">
        <f t="shared" si="167"/>
        <v>1</v>
      </c>
    </row>
    <row r="3263" spans="17:18" ht="12.75">
      <c r="Q3263" s="213">
        <f t="shared" si="166"/>
        <v>1</v>
      </c>
      <c r="R3263" s="213">
        <f t="shared" si="167"/>
        <v>1</v>
      </c>
    </row>
    <row r="3264" spans="17:18" ht="12.75">
      <c r="Q3264" s="213">
        <f t="shared" si="166"/>
        <v>1</v>
      </c>
      <c r="R3264" s="213">
        <f t="shared" si="167"/>
        <v>1</v>
      </c>
    </row>
    <row r="3265" spans="17:18" ht="12.75">
      <c r="Q3265" s="213">
        <f t="shared" si="166"/>
        <v>1</v>
      </c>
      <c r="R3265" s="213">
        <f t="shared" si="167"/>
        <v>1</v>
      </c>
    </row>
    <row r="3266" spans="17:18" ht="12.75">
      <c r="Q3266" s="213">
        <f t="shared" si="166"/>
        <v>1</v>
      </c>
      <c r="R3266" s="213">
        <f t="shared" si="167"/>
        <v>1</v>
      </c>
    </row>
    <row r="3267" spans="17:18" ht="12.75">
      <c r="Q3267" s="213">
        <f t="shared" si="166"/>
        <v>1</v>
      </c>
      <c r="R3267" s="213">
        <f t="shared" si="167"/>
        <v>1</v>
      </c>
    </row>
    <row r="3268" spans="17:18" ht="12.75">
      <c r="Q3268" s="213">
        <f t="shared" si="166"/>
        <v>1</v>
      </c>
      <c r="R3268" s="213">
        <f t="shared" si="167"/>
        <v>1</v>
      </c>
    </row>
    <row r="3269" spans="17:18" ht="12.75">
      <c r="Q3269" s="213">
        <f t="shared" si="166"/>
        <v>1</v>
      </c>
      <c r="R3269" s="213">
        <f t="shared" si="167"/>
        <v>1</v>
      </c>
    </row>
    <row r="3270" spans="17:18" ht="12.75">
      <c r="Q3270" s="213">
        <f t="shared" si="166"/>
        <v>1</v>
      </c>
      <c r="R3270" s="213">
        <f t="shared" si="167"/>
        <v>1</v>
      </c>
    </row>
    <row r="3271" spans="17:18" ht="12.75">
      <c r="Q3271" s="213">
        <f t="shared" si="166"/>
        <v>1</v>
      </c>
      <c r="R3271" s="213">
        <f t="shared" si="167"/>
        <v>1</v>
      </c>
    </row>
    <row r="3272" spans="17:18" ht="12.75">
      <c r="Q3272" s="213">
        <f t="shared" si="166"/>
        <v>1</v>
      </c>
      <c r="R3272" s="213">
        <f t="shared" si="167"/>
        <v>1</v>
      </c>
    </row>
    <row r="3273" spans="17:18" ht="12.75">
      <c r="Q3273" s="213">
        <f t="shared" si="166"/>
        <v>1</v>
      </c>
      <c r="R3273" s="213">
        <f t="shared" si="167"/>
        <v>1</v>
      </c>
    </row>
    <row r="3274" spans="17:18" ht="12.75">
      <c r="Q3274" s="213">
        <f t="shared" si="166"/>
        <v>1</v>
      </c>
      <c r="R3274" s="213">
        <f t="shared" si="167"/>
        <v>1</v>
      </c>
    </row>
    <row r="3275" spans="17:18" ht="12.75">
      <c r="Q3275" s="213">
        <f t="shared" si="166"/>
        <v>1</v>
      </c>
      <c r="R3275" s="213">
        <f t="shared" si="167"/>
        <v>1</v>
      </c>
    </row>
    <row r="3276" spans="17:18" ht="12.75">
      <c r="Q3276" s="213">
        <f t="shared" si="166"/>
        <v>1</v>
      </c>
      <c r="R3276" s="213">
        <f t="shared" si="167"/>
        <v>1</v>
      </c>
    </row>
    <row r="3277" spans="17:18" ht="12.75">
      <c r="Q3277" s="213">
        <f t="shared" si="166"/>
        <v>1</v>
      </c>
      <c r="R3277" s="213">
        <f t="shared" si="167"/>
        <v>1</v>
      </c>
    </row>
    <row r="3278" spans="17:18" ht="12.75">
      <c r="Q3278" s="213">
        <f t="shared" si="166"/>
        <v>1</v>
      </c>
      <c r="R3278" s="213">
        <f t="shared" si="167"/>
        <v>1</v>
      </c>
    </row>
    <row r="3279" spans="17:18" ht="12.75">
      <c r="Q3279" s="213">
        <f t="shared" si="166"/>
        <v>1</v>
      </c>
      <c r="R3279" s="213">
        <f t="shared" si="167"/>
        <v>1</v>
      </c>
    </row>
    <row r="3280" spans="17:18" ht="12.75">
      <c r="Q3280" s="213">
        <f t="shared" si="166"/>
        <v>1</v>
      </c>
      <c r="R3280" s="213">
        <f t="shared" si="167"/>
        <v>1</v>
      </c>
    </row>
    <row r="3281" spans="17:18" ht="12.75">
      <c r="Q3281" s="213">
        <f t="shared" si="166"/>
        <v>1</v>
      </c>
      <c r="R3281" s="213">
        <f t="shared" si="167"/>
        <v>1</v>
      </c>
    </row>
    <row r="3282" spans="17:18" ht="12.75">
      <c r="Q3282" s="213">
        <f t="shared" si="166"/>
        <v>1</v>
      </c>
      <c r="R3282" s="213">
        <f t="shared" si="167"/>
        <v>1</v>
      </c>
    </row>
    <row r="3283" spans="17:18" ht="12.75">
      <c r="Q3283" s="213">
        <f t="shared" si="166"/>
        <v>1</v>
      </c>
      <c r="R3283" s="213">
        <f t="shared" si="167"/>
        <v>1</v>
      </c>
    </row>
    <row r="3284" spans="17:18" ht="12.75">
      <c r="Q3284" s="213">
        <f aca="true" t="shared" si="168" ref="Q3284:Q3347">IF(D3284="H",0.5,IF(D3284="L",3,1))</f>
        <v>1</v>
      </c>
      <c r="R3284" s="213">
        <f aca="true" t="shared" si="169" ref="R3284:R3347">IF(D3284="H",3,IF(D3284="L",0.5,1))</f>
        <v>1</v>
      </c>
    </row>
    <row r="3285" spans="17:18" ht="12.75">
      <c r="Q3285" s="213">
        <f t="shared" si="168"/>
        <v>1</v>
      </c>
      <c r="R3285" s="213">
        <f t="shared" si="169"/>
        <v>1</v>
      </c>
    </row>
    <row r="3286" spans="17:18" ht="12.75">
      <c r="Q3286" s="213">
        <f t="shared" si="168"/>
        <v>1</v>
      </c>
      <c r="R3286" s="213">
        <f t="shared" si="169"/>
        <v>1</v>
      </c>
    </row>
    <row r="3287" spans="17:18" ht="12.75">
      <c r="Q3287" s="213">
        <f t="shared" si="168"/>
        <v>1</v>
      </c>
      <c r="R3287" s="213">
        <f t="shared" si="169"/>
        <v>1</v>
      </c>
    </row>
    <row r="3288" spans="17:18" ht="12.75">
      <c r="Q3288" s="213">
        <f t="shared" si="168"/>
        <v>1</v>
      </c>
      <c r="R3288" s="213">
        <f t="shared" si="169"/>
        <v>1</v>
      </c>
    </row>
    <row r="3289" spans="17:18" ht="12.75">
      <c r="Q3289" s="213">
        <f t="shared" si="168"/>
        <v>1</v>
      </c>
      <c r="R3289" s="213">
        <f t="shared" si="169"/>
        <v>1</v>
      </c>
    </row>
    <row r="3290" spans="17:18" ht="12.75">
      <c r="Q3290" s="213">
        <f t="shared" si="168"/>
        <v>1</v>
      </c>
      <c r="R3290" s="213">
        <f t="shared" si="169"/>
        <v>1</v>
      </c>
    </row>
    <row r="3291" spans="17:18" ht="12.75">
      <c r="Q3291" s="213">
        <f t="shared" si="168"/>
        <v>1</v>
      </c>
      <c r="R3291" s="213">
        <f t="shared" si="169"/>
        <v>1</v>
      </c>
    </row>
    <row r="3292" spans="17:18" ht="12.75">
      <c r="Q3292" s="213">
        <f t="shared" si="168"/>
        <v>1</v>
      </c>
      <c r="R3292" s="213">
        <f t="shared" si="169"/>
        <v>1</v>
      </c>
    </row>
    <row r="3293" spans="17:18" ht="12.75">
      <c r="Q3293" s="213">
        <f t="shared" si="168"/>
        <v>1</v>
      </c>
      <c r="R3293" s="213">
        <f t="shared" si="169"/>
        <v>1</v>
      </c>
    </row>
    <row r="3294" spans="17:18" ht="12.75">
      <c r="Q3294" s="213">
        <f t="shared" si="168"/>
        <v>1</v>
      </c>
      <c r="R3294" s="213">
        <f t="shared" si="169"/>
        <v>1</v>
      </c>
    </row>
    <row r="3295" spans="17:18" ht="12.75">
      <c r="Q3295" s="213">
        <f t="shared" si="168"/>
        <v>1</v>
      </c>
      <c r="R3295" s="213">
        <f t="shared" si="169"/>
        <v>1</v>
      </c>
    </row>
    <row r="3296" spans="17:18" ht="12.75">
      <c r="Q3296" s="213">
        <f t="shared" si="168"/>
        <v>1</v>
      </c>
      <c r="R3296" s="213">
        <f t="shared" si="169"/>
        <v>1</v>
      </c>
    </row>
    <row r="3297" spans="17:18" ht="12.75">
      <c r="Q3297" s="213">
        <f t="shared" si="168"/>
        <v>1</v>
      </c>
      <c r="R3297" s="213">
        <f t="shared" si="169"/>
        <v>1</v>
      </c>
    </row>
    <row r="3298" spans="17:18" ht="12.75">
      <c r="Q3298" s="213">
        <f t="shared" si="168"/>
        <v>1</v>
      </c>
      <c r="R3298" s="213">
        <f t="shared" si="169"/>
        <v>1</v>
      </c>
    </row>
    <row r="3299" spans="17:18" ht="12.75">
      <c r="Q3299" s="213">
        <f t="shared" si="168"/>
        <v>1</v>
      </c>
      <c r="R3299" s="213">
        <f t="shared" si="169"/>
        <v>1</v>
      </c>
    </row>
    <row r="3300" spans="17:18" ht="12.75">
      <c r="Q3300" s="213">
        <f t="shared" si="168"/>
        <v>1</v>
      </c>
      <c r="R3300" s="213">
        <f t="shared" si="169"/>
        <v>1</v>
      </c>
    </row>
    <row r="3301" spans="17:18" ht="12.75">
      <c r="Q3301" s="213">
        <f t="shared" si="168"/>
        <v>1</v>
      </c>
      <c r="R3301" s="213">
        <f t="shared" si="169"/>
        <v>1</v>
      </c>
    </row>
    <row r="3302" spans="17:18" ht="12.75">
      <c r="Q3302" s="213">
        <f t="shared" si="168"/>
        <v>1</v>
      </c>
      <c r="R3302" s="213">
        <f t="shared" si="169"/>
        <v>1</v>
      </c>
    </row>
    <row r="3303" spans="17:18" ht="12.75">
      <c r="Q3303" s="213">
        <f t="shared" si="168"/>
        <v>1</v>
      </c>
      <c r="R3303" s="213">
        <f t="shared" si="169"/>
        <v>1</v>
      </c>
    </row>
    <row r="3304" spans="17:18" ht="12.75">
      <c r="Q3304" s="213">
        <f t="shared" si="168"/>
        <v>1</v>
      </c>
      <c r="R3304" s="213">
        <f t="shared" si="169"/>
        <v>1</v>
      </c>
    </row>
    <row r="3305" spans="17:18" ht="12.75">
      <c r="Q3305" s="213">
        <f t="shared" si="168"/>
        <v>1</v>
      </c>
      <c r="R3305" s="213">
        <f t="shared" si="169"/>
        <v>1</v>
      </c>
    </row>
    <row r="3306" spans="17:18" ht="12.75">
      <c r="Q3306" s="213">
        <f t="shared" si="168"/>
        <v>1</v>
      </c>
      <c r="R3306" s="213">
        <f t="shared" si="169"/>
        <v>1</v>
      </c>
    </row>
    <row r="3307" spans="17:18" ht="12.75">
      <c r="Q3307" s="213">
        <f t="shared" si="168"/>
        <v>1</v>
      </c>
      <c r="R3307" s="213">
        <f t="shared" si="169"/>
        <v>1</v>
      </c>
    </row>
    <row r="3308" spans="17:18" ht="12.75">
      <c r="Q3308" s="213">
        <f t="shared" si="168"/>
        <v>1</v>
      </c>
      <c r="R3308" s="213">
        <f t="shared" si="169"/>
        <v>1</v>
      </c>
    </row>
    <row r="3309" spans="17:18" ht="12.75">
      <c r="Q3309" s="213">
        <f t="shared" si="168"/>
        <v>1</v>
      </c>
      <c r="R3309" s="213">
        <f t="shared" si="169"/>
        <v>1</v>
      </c>
    </row>
    <row r="3310" spans="17:18" ht="12.75">
      <c r="Q3310" s="213">
        <f t="shared" si="168"/>
        <v>1</v>
      </c>
      <c r="R3310" s="213">
        <f t="shared" si="169"/>
        <v>1</v>
      </c>
    </row>
    <row r="3311" spans="17:18" ht="12.75">
      <c r="Q3311" s="213">
        <f t="shared" si="168"/>
        <v>1</v>
      </c>
      <c r="R3311" s="213">
        <f t="shared" si="169"/>
        <v>1</v>
      </c>
    </row>
    <row r="3312" spans="17:18" ht="12.75">
      <c r="Q3312" s="213">
        <f t="shared" si="168"/>
        <v>1</v>
      </c>
      <c r="R3312" s="213">
        <f t="shared" si="169"/>
        <v>1</v>
      </c>
    </row>
    <row r="3313" spans="17:18" ht="12.75">
      <c r="Q3313" s="213">
        <f t="shared" si="168"/>
        <v>1</v>
      </c>
      <c r="R3313" s="213">
        <f t="shared" si="169"/>
        <v>1</v>
      </c>
    </row>
    <row r="3314" spans="17:18" ht="12.75">
      <c r="Q3314" s="213">
        <f t="shared" si="168"/>
        <v>1</v>
      </c>
      <c r="R3314" s="213">
        <f t="shared" si="169"/>
        <v>1</v>
      </c>
    </row>
    <row r="3315" spans="17:18" ht="12.75">
      <c r="Q3315" s="213">
        <f t="shared" si="168"/>
        <v>1</v>
      </c>
      <c r="R3315" s="213">
        <f t="shared" si="169"/>
        <v>1</v>
      </c>
    </row>
    <row r="3316" spans="17:18" ht="12.75">
      <c r="Q3316" s="213">
        <f t="shared" si="168"/>
        <v>1</v>
      </c>
      <c r="R3316" s="213">
        <f t="shared" si="169"/>
        <v>1</v>
      </c>
    </row>
    <row r="3317" spans="17:18" ht="12.75">
      <c r="Q3317" s="213">
        <f t="shared" si="168"/>
        <v>1</v>
      </c>
      <c r="R3317" s="213">
        <f t="shared" si="169"/>
        <v>1</v>
      </c>
    </row>
    <row r="3318" spans="17:18" ht="12.75">
      <c r="Q3318" s="213">
        <f t="shared" si="168"/>
        <v>1</v>
      </c>
      <c r="R3318" s="213">
        <f t="shared" si="169"/>
        <v>1</v>
      </c>
    </row>
    <row r="3319" spans="17:18" ht="12.75">
      <c r="Q3319" s="213">
        <f t="shared" si="168"/>
        <v>1</v>
      </c>
      <c r="R3319" s="213">
        <f t="shared" si="169"/>
        <v>1</v>
      </c>
    </row>
    <row r="3320" spans="17:18" ht="12.75">
      <c r="Q3320" s="213">
        <f t="shared" si="168"/>
        <v>1</v>
      </c>
      <c r="R3320" s="213">
        <f t="shared" si="169"/>
        <v>1</v>
      </c>
    </row>
    <row r="3321" spans="17:18" ht="12.75">
      <c r="Q3321" s="213">
        <f t="shared" si="168"/>
        <v>1</v>
      </c>
      <c r="R3321" s="213">
        <f t="shared" si="169"/>
        <v>1</v>
      </c>
    </row>
    <row r="3322" spans="17:18" ht="12.75">
      <c r="Q3322" s="213">
        <f t="shared" si="168"/>
        <v>1</v>
      </c>
      <c r="R3322" s="213">
        <f t="shared" si="169"/>
        <v>1</v>
      </c>
    </row>
    <row r="3323" spans="17:18" ht="12.75">
      <c r="Q3323" s="213">
        <f t="shared" si="168"/>
        <v>1</v>
      </c>
      <c r="R3323" s="213">
        <f t="shared" si="169"/>
        <v>1</v>
      </c>
    </row>
    <row r="3324" spans="17:18" ht="12.75">
      <c r="Q3324" s="213">
        <f t="shared" si="168"/>
        <v>1</v>
      </c>
      <c r="R3324" s="213">
        <f t="shared" si="169"/>
        <v>1</v>
      </c>
    </row>
    <row r="3325" spans="17:18" ht="12.75">
      <c r="Q3325" s="213">
        <f t="shared" si="168"/>
        <v>1</v>
      </c>
      <c r="R3325" s="213">
        <f t="shared" si="169"/>
        <v>1</v>
      </c>
    </row>
    <row r="3326" spans="17:18" ht="12.75">
      <c r="Q3326" s="213">
        <f t="shared" si="168"/>
        <v>1</v>
      </c>
      <c r="R3326" s="213">
        <f t="shared" si="169"/>
        <v>1</v>
      </c>
    </row>
    <row r="3327" spans="17:18" ht="12.75">
      <c r="Q3327" s="213">
        <f t="shared" si="168"/>
        <v>1</v>
      </c>
      <c r="R3327" s="213">
        <f t="shared" si="169"/>
        <v>1</v>
      </c>
    </row>
    <row r="3328" spans="17:18" ht="12.75">
      <c r="Q3328" s="213">
        <f t="shared" si="168"/>
        <v>1</v>
      </c>
      <c r="R3328" s="213">
        <f t="shared" si="169"/>
        <v>1</v>
      </c>
    </row>
    <row r="3329" spans="17:18" ht="12.75">
      <c r="Q3329" s="213">
        <f t="shared" si="168"/>
        <v>1</v>
      </c>
      <c r="R3329" s="213">
        <f t="shared" si="169"/>
        <v>1</v>
      </c>
    </row>
    <row r="3330" spans="17:18" ht="12.75">
      <c r="Q3330" s="213">
        <f t="shared" si="168"/>
        <v>1</v>
      </c>
      <c r="R3330" s="213">
        <f t="shared" si="169"/>
        <v>1</v>
      </c>
    </row>
    <row r="3331" spans="17:18" ht="12.75">
      <c r="Q3331" s="213">
        <f t="shared" si="168"/>
        <v>1</v>
      </c>
      <c r="R3331" s="213">
        <f t="shared" si="169"/>
        <v>1</v>
      </c>
    </row>
    <row r="3332" spans="17:18" ht="12.75">
      <c r="Q3332" s="213">
        <f t="shared" si="168"/>
        <v>1</v>
      </c>
      <c r="R3332" s="213">
        <f t="shared" si="169"/>
        <v>1</v>
      </c>
    </row>
    <row r="3333" spans="17:18" ht="12.75">
      <c r="Q3333" s="213">
        <f t="shared" si="168"/>
        <v>1</v>
      </c>
      <c r="R3333" s="213">
        <f t="shared" si="169"/>
        <v>1</v>
      </c>
    </row>
    <row r="3334" spans="17:18" ht="12.75">
      <c r="Q3334" s="213">
        <f t="shared" si="168"/>
        <v>1</v>
      </c>
      <c r="R3334" s="213">
        <f t="shared" si="169"/>
        <v>1</v>
      </c>
    </row>
    <row r="3335" spans="17:18" ht="12.75">
      <c r="Q3335" s="213">
        <f t="shared" si="168"/>
        <v>1</v>
      </c>
      <c r="R3335" s="213">
        <f t="shared" si="169"/>
        <v>1</v>
      </c>
    </row>
    <row r="3336" spans="17:18" ht="12.75">
      <c r="Q3336" s="213">
        <f t="shared" si="168"/>
        <v>1</v>
      </c>
      <c r="R3336" s="213">
        <f t="shared" si="169"/>
        <v>1</v>
      </c>
    </row>
    <row r="3337" spans="17:18" ht="12.75">
      <c r="Q3337" s="213">
        <f t="shared" si="168"/>
        <v>1</v>
      </c>
      <c r="R3337" s="213">
        <f t="shared" si="169"/>
        <v>1</v>
      </c>
    </row>
    <row r="3338" spans="17:18" ht="12.75">
      <c r="Q3338" s="213">
        <f t="shared" si="168"/>
        <v>1</v>
      </c>
      <c r="R3338" s="213">
        <f t="shared" si="169"/>
        <v>1</v>
      </c>
    </row>
    <row r="3339" spans="17:18" ht="12.75">
      <c r="Q3339" s="213">
        <f t="shared" si="168"/>
        <v>1</v>
      </c>
      <c r="R3339" s="213">
        <f t="shared" si="169"/>
        <v>1</v>
      </c>
    </row>
    <row r="3340" spans="17:18" ht="12.75">
      <c r="Q3340" s="213">
        <f t="shared" si="168"/>
        <v>1</v>
      </c>
      <c r="R3340" s="213">
        <f t="shared" si="169"/>
        <v>1</v>
      </c>
    </row>
    <row r="3341" spans="17:18" ht="12.75">
      <c r="Q3341" s="213">
        <f t="shared" si="168"/>
        <v>1</v>
      </c>
      <c r="R3341" s="213">
        <f t="shared" si="169"/>
        <v>1</v>
      </c>
    </row>
    <row r="3342" spans="17:18" ht="12.75">
      <c r="Q3342" s="213">
        <f t="shared" si="168"/>
        <v>1</v>
      </c>
      <c r="R3342" s="213">
        <f t="shared" si="169"/>
        <v>1</v>
      </c>
    </row>
    <row r="3343" spans="17:18" ht="12.75">
      <c r="Q3343" s="213">
        <f t="shared" si="168"/>
        <v>1</v>
      </c>
      <c r="R3343" s="213">
        <f t="shared" si="169"/>
        <v>1</v>
      </c>
    </row>
    <row r="3344" spans="17:18" ht="12.75">
      <c r="Q3344" s="213">
        <f t="shared" si="168"/>
        <v>1</v>
      </c>
      <c r="R3344" s="213">
        <f t="shared" si="169"/>
        <v>1</v>
      </c>
    </row>
    <row r="3345" spans="17:18" ht="12.75">
      <c r="Q3345" s="213">
        <f t="shared" si="168"/>
        <v>1</v>
      </c>
      <c r="R3345" s="213">
        <f t="shared" si="169"/>
        <v>1</v>
      </c>
    </row>
    <row r="3346" spans="17:18" ht="12.75">
      <c r="Q3346" s="213">
        <f t="shared" si="168"/>
        <v>1</v>
      </c>
      <c r="R3346" s="213">
        <f t="shared" si="169"/>
        <v>1</v>
      </c>
    </row>
    <row r="3347" spans="17:18" ht="12.75">
      <c r="Q3347" s="213">
        <f t="shared" si="168"/>
        <v>1</v>
      </c>
      <c r="R3347" s="213">
        <f t="shared" si="169"/>
        <v>1</v>
      </c>
    </row>
    <row r="3348" spans="17:18" ht="12.75">
      <c r="Q3348" s="213">
        <f aca="true" t="shared" si="170" ref="Q3348:Q3411">IF(D3348="H",0.5,IF(D3348="L",3,1))</f>
        <v>1</v>
      </c>
      <c r="R3348" s="213">
        <f aca="true" t="shared" si="171" ref="R3348:R3411">IF(D3348="H",3,IF(D3348="L",0.5,1))</f>
        <v>1</v>
      </c>
    </row>
    <row r="3349" spans="17:18" ht="12.75">
      <c r="Q3349" s="213">
        <f t="shared" si="170"/>
        <v>1</v>
      </c>
      <c r="R3349" s="213">
        <f t="shared" si="171"/>
        <v>1</v>
      </c>
    </row>
    <row r="3350" spans="17:18" ht="12.75">
      <c r="Q3350" s="213">
        <f t="shared" si="170"/>
        <v>1</v>
      </c>
      <c r="R3350" s="213">
        <f t="shared" si="171"/>
        <v>1</v>
      </c>
    </row>
    <row r="3351" spans="17:18" ht="12.75">
      <c r="Q3351" s="213">
        <f t="shared" si="170"/>
        <v>1</v>
      </c>
      <c r="R3351" s="213">
        <f t="shared" si="171"/>
        <v>1</v>
      </c>
    </row>
    <row r="3352" spans="17:18" ht="12.75">
      <c r="Q3352" s="213">
        <f t="shared" si="170"/>
        <v>1</v>
      </c>
      <c r="R3352" s="213">
        <f t="shared" si="171"/>
        <v>1</v>
      </c>
    </row>
    <row r="3353" spans="17:18" ht="12.75">
      <c r="Q3353" s="213">
        <f t="shared" si="170"/>
        <v>1</v>
      </c>
      <c r="R3353" s="213">
        <f t="shared" si="171"/>
        <v>1</v>
      </c>
    </row>
    <row r="3354" spans="17:18" ht="12.75">
      <c r="Q3354" s="213">
        <f t="shared" si="170"/>
        <v>1</v>
      </c>
      <c r="R3354" s="213">
        <f t="shared" si="171"/>
        <v>1</v>
      </c>
    </row>
    <row r="3355" spans="17:18" ht="12.75">
      <c r="Q3355" s="213">
        <f t="shared" si="170"/>
        <v>1</v>
      </c>
      <c r="R3355" s="213">
        <f t="shared" si="171"/>
        <v>1</v>
      </c>
    </row>
    <row r="3356" spans="17:18" ht="12.75">
      <c r="Q3356" s="213">
        <f t="shared" si="170"/>
        <v>1</v>
      </c>
      <c r="R3356" s="213">
        <f t="shared" si="171"/>
        <v>1</v>
      </c>
    </row>
    <row r="3357" spans="17:18" ht="12.75">
      <c r="Q3357" s="213">
        <f t="shared" si="170"/>
        <v>1</v>
      </c>
      <c r="R3357" s="213">
        <f t="shared" si="171"/>
        <v>1</v>
      </c>
    </row>
    <row r="3358" spans="17:18" ht="12.75">
      <c r="Q3358" s="213">
        <f t="shared" si="170"/>
        <v>1</v>
      </c>
      <c r="R3358" s="213">
        <f t="shared" si="171"/>
        <v>1</v>
      </c>
    </row>
    <row r="3359" spans="17:18" ht="12.75">
      <c r="Q3359" s="213">
        <f t="shared" si="170"/>
        <v>1</v>
      </c>
      <c r="R3359" s="213">
        <f t="shared" si="171"/>
        <v>1</v>
      </c>
    </row>
    <row r="3360" spans="17:18" ht="12.75">
      <c r="Q3360" s="213">
        <f t="shared" si="170"/>
        <v>1</v>
      </c>
      <c r="R3360" s="213">
        <f t="shared" si="171"/>
        <v>1</v>
      </c>
    </row>
    <row r="3361" spans="17:18" ht="12.75">
      <c r="Q3361" s="213">
        <f t="shared" si="170"/>
        <v>1</v>
      </c>
      <c r="R3361" s="213">
        <f t="shared" si="171"/>
        <v>1</v>
      </c>
    </row>
    <row r="3362" spans="17:18" ht="12.75">
      <c r="Q3362" s="213">
        <f t="shared" si="170"/>
        <v>1</v>
      </c>
      <c r="R3362" s="213">
        <f t="shared" si="171"/>
        <v>1</v>
      </c>
    </row>
    <row r="3363" spans="17:18" ht="12.75">
      <c r="Q3363" s="213">
        <f t="shared" si="170"/>
        <v>1</v>
      </c>
      <c r="R3363" s="213">
        <f t="shared" si="171"/>
        <v>1</v>
      </c>
    </row>
    <row r="3364" spans="17:18" ht="12.75">
      <c r="Q3364" s="213">
        <f t="shared" si="170"/>
        <v>1</v>
      </c>
      <c r="R3364" s="213">
        <f t="shared" si="171"/>
        <v>1</v>
      </c>
    </row>
    <row r="3365" spans="17:18" ht="12.75">
      <c r="Q3365" s="213">
        <f t="shared" si="170"/>
        <v>1</v>
      </c>
      <c r="R3365" s="213">
        <f t="shared" si="171"/>
        <v>1</v>
      </c>
    </row>
    <row r="3366" spans="17:18" ht="12.75">
      <c r="Q3366" s="213">
        <f t="shared" si="170"/>
        <v>1</v>
      </c>
      <c r="R3366" s="213">
        <f t="shared" si="171"/>
        <v>1</v>
      </c>
    </row>
    <row r="3367" spans="17:18" ht="12.75">
      <c r="Q3367" s="213">
        <f t="shared" si="170"/>
        <v>1</v>
      </c>
      <c r="R3367" s="213">
        <f t="shared" si="171"/>
        <v>1</v>
      </c>
    </row>
    <row r="3368" spans="17:18" ht="12.75">
      <c r="Q3368" s="213">
        <f t="shared" si="170"/>
        <v>1</v>
      </c>
      <c r="R3368" s="213">
        <f t="shared" si="171"/>
        <v>1</v>
      </c>
    </row>
    <row r="3369" spans="17:18" ht="12.75">
      <c r="Q3369" s="213">
        <f t="shared" si="170"/>
        <v>1</v>
      </c>
      <c r="R3369" s="213">
        <f t="shared" si="171"/>
        <v>1</v>
      </c>
    </row>
    <row r="3370" spans="17:18" ht="12.75">
      <c r="Q3370" s="213">
        <f t="shared" si="170"/>
        <v>1</v>
      </c>
      <c r="R3370" s="213">
        <f t="shared" si="171"/>
        <v>1</v>
      </c>
    </row>
    <row r="3371" spans="17:18" ht="12.75">
      <c r="Q3371" s="213">
        <f t="shared" si="170"/>
        <v>1</v>
      </c>
      <c r="R3371" s="213">
        <f t="shared" si="171"/>
        <v>1</v>
      </c>
    </row>
    <row r="3372" spans="17:18" ht="12.75">
      <c r="Q3372" s="213">
        <f t="shared" si="170"/>
        <v>1</v>
      </c>
      <c r="R3372" s="213">
        <f t="shared" si="171"/>
        <v>1</v>
      </c>
    </row>
    <row r="3373" spans="17:18" ht="12.75">
      <c r="Q3373" s="213">
        <f t="shared" si="170"/>
        <v>1</v>
      </c>
      <c r="R3373" s="213">
        <f t="shared" si="171"/>
        <v>1</v>
      </c>
    </row>
    <row r="3374" spans="17:18" ht="12.75">
      <c r="Q3374" s="213">
        <f t="shared" si="170"/>
        <v>1</v>
      </c>
      <c r="R3374" s="213">
        <f t="shared" si="171"/>
        <v>1</v>
      </c>
    </row>
    <row r="3375" spans="17:18" ht="12.75">
      <c r="Q3375" s="213">
        <f t="shared" si="170"/>
        <v>1</v>
      </c>
      <c r="R3375" s="213">
        <f t="shared" si="171"/>
        <v>1</v>
      </c>
    </row>
    <row r="3376" spans="17:18" ht="12.75">
      <c r="Q3376" s="213">
        <f t="shared" si="170"/>
        <v>1</v>
      </c>
      <c r="R3376" s="213">
        <f t="shared" si="171"/>
        <v>1</v>
      </c>
    </row>
    <row r="3377" spans="17:18" ht="12.75">
      <c r="Q3377" s="213">
        <f t="shared" si="170"/>
        <v>1</v>
      </c>
      <c r="R3377" s="213">
        <f t="shared" si="171"/>
        <v>1</v>
      </c>
    </row>
    <row r="3378" spans="17:18" ht="12.75">
      <c r="Q3378" s="213">
        <f t="shared" si="170"/>
        <v>1</v>
      </c>
      <c r="R3378" s="213">
        <f t="shared" si="171"/>
        <v>1</v>
      </c>
    </row>
    <row r="3379" spans="17:18" ht="12.75">
      <c r="Q3379" s="213">
        <f t="shared" si="170"/>
        <v>1</v>
      </c>
      <c r="R3379" s="213">
        <f t="shared" si="171"/>
        <v>1</v>
      </c>
    </row>
    <row r="3380" spans="17:18" ht="12.75">
      <c r="Q3380" s="213">
        <f t="shared" si="170"/>
        <v>1</v>
      </c>
      <c r="R3380" s="213">
        <f t="shared" si="171"/>
        <v>1</v>
      </c>
    </row>
    <row r="3381" spans="17:18" ht="12.75">
      <c r="Q3381" s="213">
        <f t="shared" si="170"/>
        <v>1</v>
      </c>
      <c r="R3381" s="213">
        <f t="shared" si="171"/>
        <v>1</v>
      </c>
    </row>
    <row r="3382" spans="17:18" ht="12.75">
      <c r="Q3382" s="213">
        <f t="shared" si="170"/>
        <v>1</v>
      </c>
      <c r="R3382" s="213">
        <f t="shared" si="171"/>
        <v>1</v>
      </c>
    </row>
    <row r="3383" spans="17:18" ht="12.75">
      <c r="Q3383" s="213">
        <f t="shared" si="170"/>
        <v>1</v>
      </c>
      <c r="R3383" s="213">
        <f t="shared" si="171"/>
        <v>1</v>
      </c>
    </row>
    <row r="3384" spans="17:18" ht="12.75">
      <c r="Q3384" s="213">
        <f t="shared" si="170"/>
        <v>1</v>
      </c>
      <c r="R3384" s="213">
        <f t="shared" si="171"/>
        <v>1</v>
      </c>
    </row>
    <row r="3385" spans="17:18" ht="12.75">
      <c r="Q3385" s="213">
        <f t="shared" si="170"/>
        <v>1</v>
      </c>
      <c r="R3385" s="213">
        <f t="shared" si="171"/>
        <v>1</v>
      </c>
    </row>
    <row r="3386" spans="17:18" ht="12.75">
      <c r="Q3386" s="213">
        <f t="shared" si="170"/>
        <v>1</v>
      </c>
      <c r="R3386" s="213">
        <f t="shared" si="171"/>
        <v>1</v>
      </c>
    </row>
    <row r="3387" spans="17:18" ht="12.75">
      <c r="Q3387" s="213">
        <f t="shared" si="170"/>
        <v>1</v>
      </c>
      <c r="R3387" s="213">
        <f t="shared" si="171"/>
        <v>1</v>
      </c>
    </row>
    <row r="3388" spans="17:18" ht="12.75">
      <c r="Q3388" s="213">
        <f t="shared" si="170"/>
        <v>1</v>
      </c>
      <c r="R3388" s="213">
        <f t="shared" si="171"/>
        <v>1</v>
      </c>
    </row>
    <row r="3389" spans="17:18" ht="12.75">
      <c r="Q3389" s="213">
        <f t="shared" si="170"/>
        <v>1</v>
      </c>
      <c r="R3389" s="213">
        <f t="shared" si="171"/>
        <v>1</v>
      </c>
    </row>
    <row r="3390" spans="17:18" ht="12.75">
      <c r="Q3390" s="213">
        <f t="shared" si="170"/>
        <v>1</v>
      </c>
      <c r="R3390" s="213">
        <f t="shared" si="171"/>
        <v>1</v>
      </c>
    </row>
    <row r="3391" spans="17:18" ht="12.75">
      <c r="Q3391" s="213">
        <f t="shared" si="170"/>
        <v>1</v>
      </c>
      <c r="R3391" s="213">
        <f t="shared" si="171"/>
        <v>1</v>
      </c>
    </row>
    <row r="3392" spans="17:18" ht="12.75">
      <c r="Q3392" s="213">
        <f t="shared" si="170"/>
        <v>1</v>
      </c>
      <c r="R3392" s="213">
        <f t="shared" si="171"/>
        <v>1</v>
      </c>
    </row>
    <row r="3393" spans="17:18" ht="12.75">
      <c r="Q3393" s="213">
        <f t="shared" si="170"/>
        <v>1</v>
      </c>
      <c r="R3393" s="213">
        <f t="shared" si="171"/>
        <v>1</v>
      </c>
    </row>
    <row r="3394" spans="17:18" ht="12.75">
      <c r="Q3394" s="213">
        <f t="shared" si="170"/>
        <v>1</v>
      </c>
      <c r="R3394" s="213">
        <f t="shared" si="171"/>
        <v>1</v>
      </c>
    </row>
    <row r="3395" spans="17:18" ht="12.75">
      <c r="Q3395" s="213">
        <f t="shared" si="170"/>
        <v>1</v>
      </c>
      <c r="R3395" s="213">
        <f t="shared" si="171"/>
        <v>1</v>
      </c>
    </row>
    <row r="3396" spans="17:18" ht="12.75">
      <c r="Q3396" s="213">
        <f t="shared" si="170"/>
        <v>1</v>
      </c>
      <c r="R3396" s="213">
        <f t="shared" si="171"/>
        <v>1</v>
      </c>
    </row>
    <row r="3397" spans="17:18" ht="12.75">
      <c r="Q3397" s="213">
        <f t="shared" si="170"/>
        <v>1</v>
      </c>
      <c r="R3397" s="213">
        <f t="shared" si="171"/>
        <v>1</v>
      </c>
    </row>
    <row r="3398" spans="17:18" ht="12.75">
      <c r="Q3398" s="213">
        <f t="shared" si="170"/>
        <v>1</v>
      </c>
      <c r="R3398" s="213">
        <f t="shared" si="171"/>
        <v>1</v>
      </c>
    </row>
    <row r="3399" spans="17:18" ht="12.75">
      <c r="Q3399" s="213">
        <f t="shared" si="170"/>
        <v>1</v>
      </c>
      <c r="R3399" s="213">
        <f t="shared" si="171"/>
        <v>1</v>
      </c>
    </row>
    <row r="3400" spans="17:18" ht="12.75">
      <c r="Q3400" s="213">
        <f t="shared" si="170"/>
        <v>1</v>
      </c>
      <c r="R3400" s="213">
        <f t="shared" si="171"/>
        <v>1</v>
      </c>
    </row>
    <row r="3401" spans="17:18" ht="12.75">
      <c r="Q3401" s="213">
        <f t="shared" si="170"/>
        <v>1</v>
      </c>
      <c r="R3401" s="213">
        <f t="shared" si="171"/>
        <v>1</v>
      </c>
    </row>
    <row r="3402" spans="17:18" ht="12.75">
      <c r="Q3402" s="213">
        <f t="shared" si="170"/>
        <v>1</v>
      </c>
      <c r="R3402" s="213">
        <f t="shared" si="171"/>
        <v>1</v>
      </c>
    </row>
    <row r="3403" spans="17:18" ht="12.75">
      <c r="Q3403" s="213">
        <f t="shared" si="170"/>
        <v>1</v>
      </c>
      <c r="R3403" s="213">
        <f t="shared" si="171"/>
        <v>1</v>
      </c>
    </row>
    <row r="3404" spans="17:18" ht="12.75">
      <c r="Q3404" s="213">
        <f t="shared" si="170"/>
        <v>1</v>
      </c>
      <c r="R3404" s="213">
        <f t="shared" si="171"/>
        <v>1</v>
      </c>
    </row>
    <row r="3405" spans="17:18" ht="12.75">
      <c r="Q3405" s="213">
        <f t="shared" si="170"/>
        <v>1</v>
      </c>
      <c r="R3405" s="213">
        <f t="shared" si="171"/>
        <v>1</v>
      </c>
    </row>
    <row r="3406" spans="17:18" ht="12.75">
      <c r="Q3406" s="213">
        <f t="shared" si="170"/>
        <v>1</v>
      </c>
      <c r="R3406" s="213">
        <f t="shared" si="171"/>
        <v>1</v>
      </c>
    </row>
    <row r="3407" spans="17:18" ht="12.75">
      <c r="Q3407" s="213">
        <f t="shared" si="170"/>
        <v>1</v>
      </c>
      <c r="R3407" s="213">
        <f t="shared" si="171"/>
        <v>1</v>
      </c>
    </row>
    <row r="3408" spans="17:18" ht="12.75">
      <c r="Q3408" s="213">
        <f t="shared" si="170"/>
        <v>1</v>
      </c>
      <c r="R3408" s="213">
        <f t="shared" si="171"/>
        <v>1</v>
      </c>
    </row>
    <row r="3409" spans="17:18" ht="12.75">
      <c r="Q3409" s="213">
        <f t="shared" si="170"/>
        <v>1</v>
      </c>
      <c r="R3409" s="213">
        <f t="shared" si="171"/>
        <v>1</v>
      </c>
    </row>
    <row r="3410" spans="17:18" ht="12.75">
      <c r="Q3410" s="213">
        <f t="shared" si="170"/>
        <v>1</v>
      </c>
      <c r="R3410" s="213">
        <f t="shared" si="171"/>
        <v>1</v>
      </c>
    </row>
    <row r="3411" spans="17:18" ht="12.75">
      <c r="Q3411" s="213">
        <f t="shared" si="170"/>
        <v>1</v>
      </c>
      <c r="R3411" s="213">
        <f t="shared" si="171"/>
        <v>1</v>
      </c>
    </row>
    <row r="3412" spans="17:18" ht="12.75">
      <c r="Q3412" s="213">
        <f aca="true" t="shared" si="172" ref="Q3412:Q3475">IF(D3412="H",0.5,IF(D3412="L",3,1))</f>
        <v>1</v>
      </c>
      <c r="R3412" s="213">
        <f aca="true" t="shared" si="173" ref="R3412:R3475">IF(D3412="H",3,IF(D3412="L",0.5,1))</f>
        <v>1</v>
      </c>
    </row>
    <row r="3413" spans="17:18" ht="12.75">
      <c r="Q3413" s="213">
        <f t="shared" si="172"/>
        <v>1</v>
      </c>
      <c r="R3413" s="213">
        <f t="shared" si="173"/>
        <v>1</v>
      </c>
    </row>
    <row r="3414" spans="17:18" ht="12.75">
      <c r="Q3414" s="213">
        <f t="shared" si="172"/>
        <v>1</v>
      </c>
      <c r="R3414" s="213">
        <f t="shared" si="173"/>
        <v>1</v>
      </c>
    </row>
    <row r="3415" spans="17:18" ht="12.75">
      <c r="Q3415" s="213">
        <f t="shared" si="172"/>
        <v>1</v>
      </c>
      <c r="R3415" s="213">
        <f t="shared" si="173"/>
        <v>1</v>
      </c>
    </row>
    <row r="3416" spans="17:18" ht="12.75">
      <c r="Q3416" s="213">
        <f t="shared" si="172"/>
        <v>1</v>
      </c>
      <c r="R3416" s="213">
        <f t="shared" si="173"/>
        <v>1</v>
      </c>
    </row>
    <row r="3417" spans="17:18" ht="12.75">
      <c r="Q3417" s="213">
        <f t="shared" si="172"/>
        <v>1</v>
      </c>
      <c r="R3417" s="213">
        <f t="shared" si="173"/>
        <v>1</v>
      </c>
    </row>
    <row r="3418" spans="17:18" ht="12.75">
      <c r="Q3418" s="213">
        <f t="shared" si="172"/>
        <v>1</v>
      </c>
      <c r="R3418" s="213">
        <f t="shared" si="173"/>
        <v>1</v>
      </c>
    </row>
    <row r="3419" spans="17:18" ht="12.75">
      <c r="Q3419" s="213">
        <f t="shared" si="172"/>
        <v>1</v>
      </c>
      <c r="R3419" s="213">
        <f t="shared" si="173"/>
        <v>1</v>
      </c>
    </row>
    <row r="3420" spans="17:18" ht="12.75">
      <c r="Q3420" s="213">
        <f t="shared" si="172"/>
        <v>1</v>
      </c>
      <c r="R3420" s="213">
        <f t="shared" si="173"/>
        <v>1</v>
      </c>
    </row>
    <row r="3421" spans="17:18" ht="12.75">
      <c r="Q3421" s="213">
        <f t="shared" si="172"/>
        <v>1</v>
      </c>
      <c r="R3421" s="213">
        <f t="shared" si="173"/>
        <v>1</v>
      </c>
    </row>
    <row r="3422" spans="17:18" ht="12.75">
      <c r="Q3422" s="213">
        <f t="shared" si="172"/>
        <v>1</v>
      </c>
      <c r="R3422" s="213">
        <f t="shared" si="173"/>
        <v>1</v>
      </c>
    </row>
    <row r="3423" spans="17:18" ht="12.75">
      <c r="Q3423" s="213">
        <f t="shared" si="172"/>
        <v>1</v>
      </c>
      <c r="R3423" s="213">
        <f t="shared" si="173"/>
        <v>1</v>
      </c>
    </row>
    <row r="3424" spans="17:18" ht="12.75">
      <c r="Q3424" s="213">
        <f t="shared" si="172"/>
        <v>1</v>
      </c>
      <c r="R3424" s="213">
        <f t="shared" si="173"/>
        <v>1</v>
      </c>
    </row>
    <row r="3425" spans="17:18" ht="12.75">
      <c r="Q3425" s="213">
        <f t="shared" si="172"/>
        <v>1</v>
      </c>
      <c r="R3425" s="213">
        <f t="shared" si="173"/>
        <v>1</v>
      </c>
    </row>
    <row r="3426" spans="17:18" ht="12.75">
      <c r="Q3426" s="213">
        <f t="shared" si="172"/>
        <v>1</v>
      </c>
      <c r="R3426" s="213">
        <f t="shared" si="173"/>
        <v>1</v>
      </c>
    </row>
    <row r="3427" spans="17:18" ht="12.75">
      <c r="Q3427" s="213">
        <f t="shared" si="172"/>
        <v>1</v>
      </c>
      <c r="R3427" s="213">
        <f t="shared" si="173"/>
        <v>1</v>
      </c>
    </row>
    <row r="3428" spans="17:18" ht="12.75">
      <c r="Q3428" s="213">
        <f t="shared" si="172"/>
        <v>1</v>
      </c>
      <c r="R3428" s="213">
        <f t="shared" si="173"/>
        <v>1</v>
      </c>
    </row>
    <row r="3429" spans="17:18" ht="12.75">
      <c r="Q3429" s="213">
        <f t="shared" si="172"/>
        <v>1</v>
      </c>
      <c r="R3429" s="213">
        <f t="shared" si="173"/>
        <v>1</v>
      </c>
    </row>
    <row r="3430" spans="17:18" ht="12.75">
      <c r="Q3430" s="213">
        <f t="shared" si="172"/>
        <v>1</v>
      </c>
      <c r="R3430" s="213">
        <f t="shared" si="173"/>
        <v>1</v>
      </c>
    </row>
    <row r="3431" spans="17:18" ht="12.75">
      <c r="Q3431" s="213">
        <f t="shared" si="172"/>
        <v>1</v>
      </c>
      <c r="R3431" s="213">
        <f t="shared" si="173"/>
        <v>1</v>
      </c>
    </row>
    <row r="3432" spans="17:18" ht="12.75">
      <c r="Q3432" s="213">
        <f t="shared" si="172"/>
        <v>1</v>
      </c>
      <c r="R3432" s="213">
        <f t="shared" si="173"/>
        <v>1</v>
      </c>
    </row>
    <row r="3433" spans="17:18" ht="12.75">
      <c r="Q3433" s="213">
        <f t="shared" si="172"/>
        <v>1</v>
      </c>
      <c r="R3433" s="213">
        <f t="shared" si="173"/>
        <v>1</v>
      </c>
    </row>
    <row r="3434" spans="17:18" ht="12.75">
      <c r="Q3434" s="213">
        <f t="shared" si="172"/>
        <v>1</v>
      </c>
      <c r="R3434" s="213">
        <f t="shared" si="173"/>
        <v>1</v>
      </c>
    </row>
    <row r="3435" spans="17:18" ht="12.75">
      <c r="Q3435" s="213">
        <f t="shared" si="172"/>
        <v>1</v>
      </c>
      <c r="R3435" s="213">
        <f t="shared" si="173"/>
        <v>1</v>
      </c>
    </row>
    <row r="3436" spans="17:18" ht="12.75">
      <c r="Q3436" s="213">
        <f t="shared" si="172"/>
        <v>1</v>
      </c>
      <c r="R3436" s="213">
        <f t="shared" si="173"/>
        <v>1</v>
      </c>
    </row>
    <row r="3437" spans="17:18" ht="12.75">
      <c r="Q3437" s="213">
        <f t="shared" si="172"/>
        <v>1</v>
      </c>
      <c r="R3437" s="213">
        <f t="shared" si="173"/>
        <v>1</v>
      </c>
    </row>
    <row r="3438" spans="17:18" ht="12.75">
      <c r="Q3438" s="213">
        <f t="shared" si="172"/>
        <v>1</v>
      </c>
      <c r="R3438" s="213">
        <f t="shared" si="173"/>
        <v>1</v>
      </c>
    </row>
    <row r="3439" spans="17:18" ht="12.75">
      <c r="Q3439" s="213">
        <f t="shared" si="172"/>
        <v>1</v>
      </c>
      <c r="R3439" s="213">
        <f t="shared" si="173"/>
        <v>1</v>
      </c>
    </row>
    <row r="3440" spans="17:18" ht="12.75">
      <c r="Q3440" s="213">
        <f t="shared" si="172"/>
        <v>1</v>
      </c>
      <c r="R3440" s="213">
        <f t="shared" si="173"/>
        <v>1</v>
      </c>
    </row>
    <row r="3441" spans="17:18" ht="12.75">
      <c r="Q3441" s="213">
        <f t="shared" si="172"/>
        <v>1</v>
      </c>
      <c r="R3441" s="213">
        <f t="shared" si="173"/>
        <v>1</v>
      </c>
    </row>
    <row r="3442" spans="17:18" ht="12.75">
      <c r="Q3442" s="213">
        <f t="shared" si="172"/>
        <v>1</v>
      </c>
      <c r="R3442" s="213">
        <f t="shared" si="173"/>
        <v>1</v>
      </c>
    </row>
    <row r="3443" spans="17:18" ht="12.75">
      <c r="Q3443" s="213">
        <f t="shared" si="172"/>
        <v>1</v>
      </c>
      <c r="R3443" s="213">
        <f t="shared" si="173"/>
        <v>1</v>
      </c>
    </row>
    <row r="3444" spans="17:18" ht="12.75">
      <c r="Q3444" s="213">
        <f t="shared" si="172"/>
        <v>1</v>
      </c>
      <c r="R3444" s="213">
        <f t="shared" si="173"/>
        <v>1</v>
      </c>
    </row>
    <row r="3445" spans="17:18" ht="12.75">
      <c r="Q3445" s="213">
        <f t="shared" si="172"/>
        <v>1</v>
      </c>
      <c r="R3445" s="213">
        <f t="shared" si="173"/>
        <v>1</v>
      </c>
    </row>
    <row r="3446" spans="17:18" ht="12.75">
      <c r="Q3446" s="213">
        <f t="shared" si="172"/>
        <v>1</v>
      </c>
      <c r="R3446" s="213">
        <f t="shared" si="173"/>
        <v>1</v>
      </c>
    </row>
    <row r="3447" spans="17:18" ht="12.75">
      <c r="Q3447" s="213">
        <f t="shared" si="172"/>
        <v>1</v>
      </c>
      <c r="R3447" s="213">
        <f t="shared" si="173"/>
        <v>1</v>
      </c>
    </row>
    <row r="3448" spans="17:18" ht="12.75">
      <c r="Q3448" s="213">
        <f t="shared" si="172"/>
        <v>1</v>
      </c>
      <c r="R3448" s="213">
        <f t="shared" si="173"/>
        <v>1</v>
      </c>
    </row>
    <row r="3449" spans="17:18" ht="12.75">
      <c r="Q3449" s="213">
        <f t="shared" si="172"/>
        <v>1</v>
      </c>
      <c r="R3449" s="213">
        <f t="shared" si="173"/>
        <v>1</v>
      </c>
    </row>
    <row r="3450" spans="17:18" ht="12.75">
      <c r="Q3450" s="213">
        <f t="shared" si="172"/>
        <v>1</v>
      </c>
      <c r="R3450" s="213">
        <f t="shared" si="173"/>
        <v>1</v>
      </c>
    </row>
    <row r="3451" spans="17:18" ht="12.75">
      <c r="Q3451" s="213">
        <f t="shared" si="172"/>
        <v>1</v>
      </c>
      <c r="R3451" s="213">
        <f t="shared" si="173"/>
        <v>1</v>
      </c>
    </row>
    <row r="3452" spans="17:18" ht="12.75">
      <c r="Q3452" s="213">
        <f t="shared" si="172"/>
        <v>1</v>
      </c>
      <c r="R3452" s="213">
        <f t="shared" si="173"/>
        <v>1</v>
      </c>
    </row>
    <row r="3453" spans="17:18" ht="12.75">
      <c r="Q3453" s="213">
        <f t="shared" si="172"/>
        <v>1</v>
      </c>
      <c r="R3453" s="213">
        <f t="shared" si="173"/>
        <v>1</v>
      </c>
    </row>
    <row r="3454" spans="17:18" ht="12.75">
      <c r="Q3454" s="213">
        <f t="shared" si="172"/>
        <v>1</v>
      </c>
      <c r="R3454" s="213">
        <f t="shared" si="173"/>
        <v>1</v>
      </c>
    </row>
    <row r="3455" spans="17:18" ht="12.75">
      <c r="Q3455" s="213">
        <f t="shared" si="172"/>
        <v>1</v>
      </c>
      <c r="R3455" s="213">
        <f t="shared" si="173"/>
        <v>1</v>
      </c>
    </row>
    <row r="3456" spans="17:18" ht="12.75">
      <c r="Q3456" s="213">
        <f t="shared" si="172"/>
        <v>1</v>
      </c>
      <c r="R3456" s="213">
        <f t="shared" si="173"/>
        <v>1</v>
      </c>
    </row>
    <row r="3457" spans="17:18" ht="12.75">
      <c r="Q3457" s="213">
        <f t="shared" si="172"/>
        <v>1</v>
      </c>
      <c r="R3457" s="213">
        <f t="shared" si="173"/>
        <v>1</v>
      </c>
    </row>
    <row r="3458" spans="17:18" ht="12.75">
      <c r="Q3458" s="213">
        <f t="shared" si="172"/>
        <v>1</v>
      </c>
      <c r="R3458" s="213">
        <f t="shared" si="173"/>
        <v>1</v>
      </c>
    </row>
    <row r="3459" spans="17:18" ht="12.75">
      <c r="Q3459" s="213">
        <f t="shared" si="172"/>
        <v>1</v>
      </c>
      <c r="R3459" s="213">
        <f t="shared" si="173"/>
        <v>1</v>
      </c>
    </row>
    <row r="3460" spans="17:18" ht="12.75">
      <c r="Q3460" s="213">
        <f t="shared" si="172"/>
        <v>1</v>
      </c>
      <c r="R3460" s="213">
        <f t="shared" si="173"/>
        <v>1</v>
      </c>
    </row>
    <row r="3461" spans="17:18" ht="12.75">
      <c r="Q3461" s="213">
        <f t="shared" si="172"/>
        <v>1</v>
      </c>
      <c r="R3461" s="213">
        <f t="shared" si="173"/>
        <v>1</v>
      </c>
    </row>
    <row r="3462" spans="17:18" ht="12.75">
      <c r="Q3462" s="213">
        <f t="shared" si="172"/>
        <v>1</v>
      </c>
      <c r="R3462" s="213">
        <f t="shared" si="173"/>
        <v>1</v>
      </c>
    </row>
    <row r="3463" spans="17:18" ht="12.75">
      <c r="Q3463" s="213">
        <f t="shared" si="172"/>
        <v>1</v>
      </c>
      <c r="R3463" s="213">
        <f t="shared" si="173"/>
        <v>1</v>
      </c>
    </row>
    <row r="3464" spans="17:18" ht="12.75">
      <c r="Q3464" s="213">
        <f t="shared" si="172"/>
        <v>1</v>
      </c>
      <c r="R3464" s="213">
        <f t="shared" si="173"/>
        <v>1</v>
      </c>
    </row>
    <row r="3465" spans="17:18" ht="12.75">
      <c r="Q3465" s="213">
        <f t="shared" si="172"/>
        <v>1</v>
      </c>
      <c r="R3465" s="213">
        <f t="shared" si="173"/>
        <v>1</v>
      </c>
    </row>
    <row r="3466" spans="17:18" ht="12.75">
      <c r="Q3466" s="213">
        <f t="shared" si="172"/>
        <v>1</v>
      </c>
      <c r="R3466" s="213">
        <f t="shared" si="173"/>
        <v>1</v>
      </c>
    </row>
    <row r="3467" spans="17:18" ht="12.75">
      <c r="Q3467" s="213">
        <f t="shared" si="172"/>
        <v>1</v>
      </c>
      <c r="R3467" s="213">
        <f t="shared" si="173"/>
        <v>1</v>
      </c>
    </row>
    <row r="3468" spans="17:18" ht="12.75">
      <c r="Q3468" s="213">
        <f t="shared" si="172"/>
        <v>1</v>
      </c>
      <c r="R3468" s="213">
        <f t="shared" si="173"/>
        <v>1</v>
      </c>
    </row>
    <row r="3469" spans="17:18" ht="12.75">
      <c r="Q3469" s="213">
        <f t="shared" si="172"/>
        <v>1</v>
      </c>
      <c r="R3469" s="213">
        <f t="shared" si="173"/>
        <v>1</v>
      </c>
    </row>
    <row r="3470" spans="17:18" ht="12.75">
      <c r="Q3470" s="213">
        <f t="shared" si="172"/>
        <v>1</v>
      </c>
      <c r="R3470" s="213">
        <f t="shared" si="173"/>
        <v>1</v>
      </c>
    </row>
    <row r="3471" spans="17:18" ht="12.75">
      <c r="Q3471" s="213">
        <f t="shared" si="172"/>
        <v>1</v>
      </c>
      <c r="R3471" s="213">
        <f t="shared" si="173"/>
        <v>1</v>
      </c>
    </row>
    <row r="3472" spans="17:18" ht="12.75">
      <c r="Q3472" s="213">
        <f t="shared" si="172"/>
        <v>1</v>
      </c>
      <c r="R3472" s="213">
        <f t="shared" si="173"/>
        <v>1</v>
      </c>
    </row>
    <row r="3473" spans="17:18" ht="12.75">
      <c r="Q3473" s="213">
        <f t="shared" si="172"/>
        <v>1</v>
      </c>
      <c r="R3473" s="213">
        <f t="shared" si="173"/>
        <v>1</v>
      </c>
    </row>
    <row r="3474" spans="17:18" ht="12.75">
      <c r="Q3474" s="213">
        <f t="shared" si="172"/>
        <v>1</v>
      </c>
      <c r="R3474" s="213">
        <f t="shared" si="173"/>
        <v>1</v>
      </c>
    </row>
    <row r="3475" spans="17:18" ht="12.75">
      <c r="Q3475" s="213">
        <f t="shared" si="172"/>
        <v>1</v>
      </c>
      <c r="R3475" s="213">
        <f t="shared" si="173"/>
        <v>1</v>
      </c>
    </row>
    <row r="3476" spans="17:18" ht="12.75">
      <c r="Q3476" s="213">
        <f aca="true" t="shared" si="174" ref="Q3476:Q3539">IF(D3476="H",0.5,IF(D3476="L",3,1))</f>
        <v>1</v>
      </c>
      <c r="R3476" s="213">
        <f aca="true" t="shared" si="175" ref="R3476:R3539">IF(D3476="H",3,IF(D3476="L",0.5,1))</f>
        <v>1</v>
      </c>
    </row>
    <row r="3477" spans="17:18" ht="12.75">
      <c r="Q3477" s="213">
        <f t="shared" si="174"/>
        <v>1</v>
      </c>
      <c r="R3477" s="213">
        <f t="shared" si="175"/>
        <v>1</v>
      </c>
    </row>
    <row r="3478" spans="17:18" ht="12.75">
      <c r="Q3478" s="213">
        <f t="shared" si="174"/>
        <v>1</v>
      </c>
      <c r="R3478" s="213">
        <f t="shared" si="175"/>
        <v>1</v>
      </c>
    </row>
    <row r="3479" spans="17:18" ht="12.75">
      <c r="Q3479" s="213">
        <f t="shared" si="174"/>
        <v>1</v>
      </c>
      <c r="R3479" s="213">
        <f t="shared" si="175"/>
        <v>1</v>
      </c>
    </row>
    <row r="3480" spans="17:18" ht="12.75">
      <c r="Q3480" s="213">
        <f t="shared" si="174"/>
        <v>1</v>
      </c>
      <c r="R3480" s="213">
        <f t="shared" si="175"/>
        <v>1</v>
      </c>
    </row>
    <row r="3481" spans="17:18" ht="12.75">
      <c r="Q3481" s="213">
        <f t="shared" si="174"/>
        <v>1</v>
      </c>
      <c r="R3481" s="213">
        <f t="shared" si="175"/>
        <v>1</v>
      </c>
    </row>
    <row r="3482" spans="17:18" ht="12.75">
      <c r="Q3482" s="213">
        <f t="shared" si="174"/>
        <v>1</v>
      </c>
      <c r="R3482" s="213">
        <f t="shared" si="175"/>
        <v>1</v>
      </c>
    </row>
    <row r="3483" spans="17:18" ht="12.75">
      <c r="Q3483" s="213">
        <f t="shared" si="174"/>
        <v>1</v>
      </c>
      <c r="R3483" s="213">
        <f t="shared" si="175"/>
        <v>1</v>
      </c>
    </row>
    <row r="3484" spans="17:18" ht="12.75">
      <c r="Q3484" s="213">
        <f t="shared" si="174"/>
        <v>1</v>
      </c>
      <c r="R3484" s="213">
        <f t="shared" si="175"/>
        <v>1</v>
      </c>
    </row>
    <row r="3485" spans="17:18" ht="12.75">
      <c r="Q3485" s="213">
        <f t="shared" si="174"/>
        <v>1</v>
      </c>
      <c r="R3485" s="213">
        <f t="shared" si="175"/>
        <v>1</v>
      </c>
    </row>
    <row r="3486" spans="17:18" ht="12.75">
      <c r="Q3486" s="213">
        <f t="shared" si="174"/>
        <v>1</v>
      </c>
      <c r="R3486" s="213">
        <f t="shared" si="175"/>
        <v>1</v>
      </c>
    </row>
    <row r="3487" spans="17:18" ht="12.75">
      <c r="Q3487" s="213">
        <f t="shared" si="174"/>
        <v>1</v>
      </c>
      <c r="R3487" s="213">
        <f t="shared" si="175"/>
        <v>1</v>
      </c>
    </row>
    <row r="3488" spans="17:18" ht="12.75">
      <c r="Q3488" s="213">
        <f t="shared" si="174"/>
        <v>1</v>
      </c>
      <c r="R3488" s="213">
        <f t="shared" si="175"/>
        <v>1</v>
      </c>
    </row>
    <row r="3489" spans="17:18" ht="12.75">
      <c r="Q3489" s="213">
        <f t="shared" si="174"/>
        <v>1</v>
      </c>
      <c r="R3489" s="213">
        <f t="shared" si="175"/>
        <v>1</v>
      </c>
    </row>
    <row r="3490" spans="17:18" ht="12.75">
      <c r="Q3490" s="213">
        <f t="shared" si="174"/>
        <v>1</v>
      </c>
      <c r="R3490" s="213">
        <f t="shared" si="175"/>
        <v>1</v>
      </c>
    </row>
    <row r="3491" spans="17:18" ht="12.75">
      <c r="Q3491" s="213">
        <f t="shared" si="174"/>
        <v>1</v>
      </c>
      <c r="R3491" s="213">
        <f t="shared" si="175"/>
        <v>1</v>
      </c>
    </row>
    <row r="3492" spans="17:18" ht="12.75">
      <c r="Q3492" s="213">
        <f t="shared" si="174"/>
        <v>1</v>
      </c>
      <c r="R3492" s="213">
        <f t="shared" si="175"/>
        <v>1</v>
      </c>
    </row>
    <row r="3493" spans="17:18" ht="12.75">
      <c r="Q3493" s="213">
        <f t="shared" si="174"/>
        <v>1</v>
      </c>
      <c r="R3493" s="213">
        <f t="shared" si="175"/>
        <v>1</v>
      </c>
    </row>
    <row r="3494" spans="17:18" ht="12.75">
      <c r="Q3494" s="213">
        <f t="shared" si="174"/>
        <v>1</v>
      </c>
      <c r="R3494" s="213">
        <f t="shared" si="175"/>
        <v>1</v>
      </c>
    </row>
    <row r="3495" spans="17:18" ht="12.75">
      <c r="Q3495" s="213">
        <f t="shared" si="174"/>
        <v>1</v>
      </c>
      <c r="R3495" s="213">
        <f t="shared" si="175"/>
        <v>1</v>
      </c>
    </row>
    <row r="3496" spans="17:18" ht="12.75">
      <c r="Q3496" s="213">
        <f t="shared" si="174"/>
        <v>1</v>
      </c>
      <c r="R3496" s="213">
        <f t="shared" si="175"/>
        <v>1</v>
      </c>
    </row>
    <row r="3497" spans="17:18" ht="12.75">
      <c r="Q3497" s="213">
        <f t="shared" si="174"/>
        <v>1</v>
      </c>
      <c r="R3497" s="213">
        <f t="shared" si="175"/>
        <v>1</v>
      </c>
    </row>
    <row r="3498" spans="17:18" ht="12.75">
      <c r="Q3498" s="213">
        <f t="shared" si="174"/>
        <v>1</v>
      </c>
      <c r="R3498" s="213">
        <f t="shared" si="175"/>
        <v>1</v>
      </c>
    </row>
    <row r="3499" spans="17:18" ht="12.75">
      <c r="Q3499" s="213">
        <f t="shared" si="174"/>
        <v>1</v>
      </c>
      <c r="R3499" s="213">
        <f t="shared" si="175"/>
        <v>1</v>
      </c>
    </row>
    <row r="3500" spans="17:18" ht="12.75">
      <c r="Q3500" s="213">
        <f t="shared" si="174"/>
        <v>1</v>
      </c>
      <c r="R3500" s="213">
        <f t="shared" si="175"/>
        <v>1</v>
      </c>
    </row>
    <row r="3501" spans="17:18" ht="12.75">
      <c r="Q3501" s="213">
        <f t="shared" si="174"/>
        <v>1</v>
      </c>
      <c r="R3501" s="213">
        <f t="shared" si="175"/>
        <v>1</v>
      </c>
    </row>
    <row r="3502" spans="17:18" ht="12.75">
      <c r="Q3502" s="213">
        <f t="shared" si="174"/>
        <v>1</v>
      </c>
      <c r="R3502" s="213">
        <f t="shared" si="175"/>
        <v>1</v>
      </c>
    </row>
    <row r="3503" spans="17:18" ht="12.75">
      <c r="Q3503" s="213">
        <f t="shared" si="174"/>
        <v>1</v>
      </c>
      <c r="R3503" s="213">
        <f t="shared" si="175"/>
        <v>1</v>
      </c>
    </row>
    <row r="3504" spans="17:18" ht="12.75">
      <c r="Q3504" s="213">
        <f t="shared" si="174"/>
        <v>1</v>
      </c>
      <c r="R3504" s="213">
        <f t="shared" si="175"/>
        <v>1</v>
      </c>
    </row>
    <row r="3505" spans="17:18" ht="12.75">
      <c r="Q3505" s="213">
        <f t="shared" si="174"/>
        <v>1</v>
      </c>
      <c r="R3505" s="213">
        <f t="shared" si="175"/>
        <v>1</v>
      </c>
    </row>
    <row r="3506" spans="17:18" ht="12.75">
      <c r="Q3506" s="213">
        <f t="shared" si="174"/>
        <v>1</v>
      </c>
      <c r="R3506" s="213">
        <f t="shared" si="175"/>
        <v>1</v>
      </c>
    </row>
    <row r="3507" spans="17:18" ht="12.75">
      <c r="Q3507" s="213">
        <f t="shared" si="174"/>
        <v>1</v>
      </c>
      <c r="R3507" s="213">
        <f t="shared" si="175"/>
        <v>1</v>
      </c>
    </row>
    <row r="3508" spans="17:18" ht="12.75">
      <c r="Q3508" s="213">
        <f t="shared" si="174"/>
        <v>1</v>
      </c>
      <c r="R3508" s="213">
        <f t="shared" si="175"/>
        <v>1</v>
      </c>
    </row>
    <row r="3509" spans="17:18" ht="12.75">
      <c r="Q3509" s="213">
        <f t="shared" si="174"/>
        <v>1</v>
      </c>
      <c r="R3509" s="213">
        <f t="shared" si="175"/>
        <v>1</v>
      </c>
    </row>
    <row r="3510" spans="17:18" ht="12.75">
      <c r="Q3510" s="213">
        <f t="shared" si="174"/>
        <v>1</v>
      </c>
      <c r="R3510" s="213">
        <f t="shared" si="175"/>
        <v>1</v>
      </c>
    </row>
    <row r="3511" spans="17:18" ht="12.75">
      <c r="Q3511" s="213">
        <f t="shared" si="174"/>
        <v>1</v>
      </c>
      <c r="R3511" s="213">
        <f t="shared" si="175"/>
        <v>1</v>
      </c>
    </row>
    <row r="3512" spans="17:18" ht="12.75">
      <c r="Q3512" s="213">
        <f t="shared" si="174"/>
        <v>1</v>
      </c>
      <c r="R3512" s="213">
        <f t="shared" si="175"/>
        <v>1</v>
      </c>
    </row>
    <row r="3513" spans="17:18" ht="12.75">
      <c r="Q3513" s="213">
        <f t="shared" si="174"/>
        <v>1</v>
      </c>
      <c r="R3513" s="213">
        <f t="shared" si="175"/>
        <v>1</v>
      </c>
    </row>
    <row r="3514" spans="17:18" ht="12.75">
      <c r="Q3514" s="213">
        <f t="shared" si="174"/>
        <v>1</v>
      </c>
      <c r="R3514" s="213">
        <f t="shared" si="175"/>
        <v>1</v>
      </c>
    </row>
    <row r="3515" spans="17:18" ht="12.75">
      <c r="Q3515" s="213">
        <f t="shared" si="174"/>
        <v>1</v>
      </c>
      <c r="R3515" s="213">
        <f t="shared" si="175"/>
        <v>1</v>
      </c>
    </row>
    <row r="3516" spans="17:18" ht="12.75">
      <c r="Q3516" s="213">
        <f t="shared" si="174"/>
        <v>1</v>
      </c>
      <c r="R3516" s="213">
        <f t="shared" si="175"/>
        <v>1</v>
      </c>
    </row>
    <row r="3517" spans="17:18" ht="12.75">
      <c r="Q3517" s="213">
        <f t="shared" si="174"/>
        <v>1</v>
      </c>
      <c r="R3517" s="213">
        <f t="shared" si="175"/>
        <v>1</v>
      </c>
    </row>
    <row r="3518" spans="17:18" ht="12.75">
      <c r="Q3518" s="213">
        <f t="shared" si="174"/>
        <v>1</v>
      </c>
      <c r="R3518" s="213">
        <f t="shared" si="175"/>
        <v>1</v>
      </c>
    </row>
    <row r="3519" spans="17:18" ht="12.75">
      <c r="Q3519" s="213">
        <f t="shared" si="174"/>
        <v>1</v>
      </c>
      <c r="R3519" s="213">
        <f t="shared" si="175"/>
        <v>1</v>
      </c>
    </row>
    <row r="3520" spans="17:18" ht="12.75">
      <c r="Q3520" s="213">
        <f t="shared" si="174"/>
        <v>1</v>
      </c>
      <c r="R3520" s="213">
        <f t="shared" si="175"/>
        <v>1</v>
      </c>
    </row>
    <row r="3521" spans="17:18" ht="12.75">
      <c r="Q3521" s="213">
        <f t="shared" si="174"/>
        <v>1</v>
      </c>
      <c r="R3521" s="213">
        <f t="shared" si="175"/>
        <v>1</v>
      </c>
    </row>
    <row r="3522" spans="17:18" ht="12.75">
      <c r="Q3522" s="213">
        <f t="shared" si="174"/>
        <v>1</v>
      </c>
      <c r="R3522" s="213">
        <f t="shared" si="175"/>
        <v>1</v>
      </c>
    </row>
    <row r="3523" spans="17:18" ht="12.75">
      <c r="Q3523" s="213">
        <f t="shared" si="174"/>
        <v>1</v>
      </c>
      <c r="R3523" s="213">
        <f t="shared" si="175"/>
        <v>1</v>
      </c>
    </row>
    <row r="3524" spans="17:18" ht="12.75">
      <c r="Q3524" s="213">
        <f t="shared" si="174"/>
        <v>1</v>
      </c>
      <c r="R3524" s="213">
        <f t="shared" si="175"/>
        <v>1</v>
      </c>
    </row>
    <row r="3525" spans="17:18" ht="12.75">
      <c r="Q3525" s="213">
        <f t="shared" si="174"/>
        <v>1</v>
      </c>
      <c r="R3525" s="213">
        <f t="shared" si="175"/>
        <v>1</v>
      </c>
    </row>
    <row r="3526" spans="17:18" ht="12.75">
      <c r="Q3526" s="213">
        <f t="shared" si="174"/>
        <v>1</v>
      </c>
      <c r="R3526" s="213">
        <f t="shared" si="175"/>
        <v>1</v>
      </c>
    </row>
    <row r="3527" spans="17:18" ht="12.75">
      <c r="Q3527" s="213">
        <f t="shared" si="174"/>
        <v>1</v>
      </c>
      <c r="R3527" s="213">
        <f t="shared" si="175"/>
        <v>1</v>
      </c>
    </row>
    <row r="3528" spans="17:18" ht="12.75">
      <c r="Q3528" s="213">
        <f t="shared" si="174"/>
        <v>1</v>
      </c>
      <c r="R3528" s="213">
        <f t="shared" si="175"/>
        <v>1</v>
      </c>
    </row>
    <row r="3529" spans="17:18" ht="12.75">
      <c r="Q3529" s="213">
        <f t="shared" si="174"/>
        <v>1</v>
      </c>
      <c r="R3529" s="213">
        <f t="shared" si="175"/>
        <v>1</v>
      </c>
    </row>
    <row r="3530" spans="17:18" ht="12.75">
      <c r="Q3530" s="213">
        <f t="shared" si="174"/>
        <v>1</v>
      </c>
      <c r="R3530" s="213">
        <f t="shared" si="175"/>
        <v>1</v>
      </c>
    </row>
    <row r="3531" spans="17:18" ht="12.75">
      <c r="Q3531" s="213">
        <f t="shared" si="174"/>
        <v>1</v>
      </c>
      <c r="R3531" s="213">
        <f t="shared" si="175"/>
        <v>1</v>
      </c>
    </row>
    <row r="3532" spans="17:18" ht="12.75">
      <c r="Q3532" s="213">
        <f t="shared" si="174"/>
        <v>1</v>
      </c>
      <c r="R3532" s="213">
        <f t="shared" si="175"/>
        <v>1</v>
      </c>
    </row>
    <row r="3533" spans="17:18" ht="12.75">
      <c r="Q3533" s="213">
        <f t="shared" si="174"/>
        <v>1</v>
      </c>
      <c r="R3533" s="213">
        <f t="shared" si="175"/>
        <v>1</v>
      </c>
    </row>
    <row r="3534" spans="17:18" ht="12.75">
      <c r="Q3534" s="213">
        <f t="shared" si="174"/>
        <v>1</v>
      </c>
      <c r="R3534" s="213">
        <f t="shared" si="175"/>
        <v>1</v>
      </c>
    </row>
    <row r="3535" spans="17:18" ht="12.75">
      <c r="Q3535" s="213">
        <f t="shared" si="174"/>
        <v>1</v>
      </c>
      <c r="R3535" s="213">
        <f t="shared" si="175"/>
        <v>1</v>
      </c>
    </row>
    <row r="3536" spans="17:18" ht="12.75">
      <c r="Q3536" s="213">
        <f t="shared" si="174"/>
        <v>1</v>
      </c>
      <c r="R3536" s="213">
        <f t="shared" si="175"/>
        <v>1</v>
      </c>
    </row>
    <row r="3537" spans="17:18" ht="12.75">
      <c r="Q3537" s="213">
        <f t="shared" si="174"/>
        <v>1</v>
      </c>
      <c r="R3537" s="213">
        <f t="shared" si="175"/>
        <v>1</v>
      </c>
    </row>
    <row r="3538" spans="17:18" ht="12.75">
      <c r="Q3538" s="213">
        <f t="shared" si="174"/>
        <v>1</v>
      </c>
      <c r="R3538" s="213">
        <f t="shared" si="175"/>
        <v>1</v>
      </c>
    </row>
    <row r="3539" spans="17:18" ht="12.75">
      <c r="Q3539" s="213">
        <f t="shared" si="174"/>
        <v>1</v>
      </c>
      <c r="R3539" s="213">
        <f t="shared" si="175"/>
        <v>1</v>
      </c>
    </row>
    <row r="3540" spans="17:18" ht="12.75">
      <c r="Q3540" s="213">
        <f aca="true" t="shared" si="176" ref="Q3540:Q3603">IF(D3540="H",0.5,IF(D3540="L",3,1))</f>
        <v>1</v>
      </c>
      <c r="R3540" s="213">
        <f aca="true" t="shared" si="177" ref="R3540:R3603">IF(D3540="H",3,IF(D3540="L",0.5,1))</f>
        <v>1</v>
      </c>
    </row>
    <row r="3541" spans="17:18" ht="12.75">
      <c r="Q3541" s="213">
        <f t="shared" si="176"/>
        <v>1</v>
      </c>
      <c r="R3541" s="213">
        <f t="shared" si="177"/>
        <v>1</v>
      </c>
    </row>
    <row r="3542" spans="17:18" ht="12.75">
      <c r="Q3542" s="213">
        <f t="shared" si="176"/>
        <v>1</v>
      </c>
      <c r="R3542" s="213">
        <f t="shared" si="177"/>
        <v>1</v>
      </c>
    </row>
    <row r="3543" spans="17:18" ht="12.75">
      <c r="Q3543" s="213">
        <f t="shared" si="176"/>
        <v>1</v>
      </c>
      <c r="R3543" s="213">
        <f t="shared" si="177"/>
        <v>1</v>
      </c>
    </row>
    <row r="3544" spans="17:18" ht="12.75">
      <c r="Q3544" s="213">
        <f t="shared" si="176"/>
        <v>1</v>
      </c>
      <c r="R3544" s="213">
        <f t="shared" si="177"/>
        <v>1</v>
      </c>
    </row>
    <row r="3545" spans="17:18" ht="12.75">
      <c r="Q3545" s="213">
        <f t="shared" si="176"/>
        <v>1</v>
      </c>
      <c r="R3545" s="213">
        <f t="shared" si="177"/>
        <v>1</v>
      </c>
    </row>
    <row r="3546" spans="17:18" ht="12.75">
      <c r="Q3546" s="213">
        <f t="shared" si="176"/>
        <v>1</v>
      </c>
      <c r="R3546" s="213">
        <f t="shared" si="177"/>
        <v>1</v>
      </c>
    </row>
    <row r="3547" spans="17:18" ht="12.75">
      <c r="Q3547" s="213">
        <f t="shared" si="176"/>
        <v>1</v>
      </c>
      <c r="R3547" s="213">
        <f t="shared" si="177"/>
        <v>1</v>
      </c>
    </row>
    <row r="3548" spans="17:18" ht="12.75">
      <c r="Q3548" s="213">
        <f t="shared" si="176"/>
        <v>1</v>
      </c>
      <c r="R3548" s="213">
        <f t="shared" si="177"/>
        <v>1</v>
      </c>
    </row>
    <row r="3549" spans="17:18" ht="12.75">
      <c r="Q3549" s="213">
        <f t="shared" si="176"/>
        <v>1</v>
      </c>
      <c r="R3549" s="213">
        <f t="shared" si="177"/>
        <v>1</v>
      </c>
    </row>
    <row r="3550" spans="17:18" ht="12.75">
      <c r="Q3550" s="213">
        <f t="shared" si="176"/>
        <v>1</v>
      </c>
      <c r="R3550" s="213">
        <f t="shared" si="177"/>
        <v>1</v>
      </c>
    </row>
    <row r="3551" spans="17:18" ht="12.75">
      <c r="Q3551" s="213">
        <f t="shared" si="176"/>
        <v>1</v>
      </c>
      <c r="R3551" s="213">
        <f t="shared" si="177"/>
        <v>1</v>
      </c>
    </row>
    <row r="3552" spans="17:18" ht="12.75">
      <c r="Q3552" s="213">
        <f t="shared" si="176"/>
        <v>1</v>
      </c>
      <c r="R3552" s="213">
        <f t="shared" si="177"/>
        <v>1</v>
      </c>
    </row>
    <row r="3553" spans="17:18" ht="12.75">
      <c r="Q3553" s="213">
        <f t="shared" si="176"/>
        <v>1</v>
      </c>
      <c r="R3553" s="213">
        <f t="shared" si="177"/>
        <v>1</v>
      </c>
    </row>
    <row r="3554" spans="17:18" ht="12.75">
      <c r="Q3554" s="213">
        <f t="shared" si="176"/>
        <v>1</v>
      </c>
      <c r="R3554" s="213">
        <f t="shared" si="177"/>
        <v>1</v>
      </c>
    </row>
    <row r="3555" spans="17:18" ht="12.75">
      <c r="Q3555" s="213">
        <f t="shared" si="176"/>
        <v>1</v>
      </c>
      <c r="R3555" s="213">
        <f t="shared" si="177"/>
        <v>1</v>
      </c>
    </row>
    <row r="3556" spans="17:18" ht="12.75">
      <c r="Q3556" s="213">
        <f t="shared" si="176"/>
        <v>1</v>
      </c>
      <c r="R3556" s="213">
        <f t="shared" si="177"/>
        <v>1</v>
      </c>
    </row>
    <row r="3557" spans="17:18" ht="12.75">
      <c r="Q3557" s="213">
        <f t="shared" si="176"/>
        <v>1</v>
      </c>
      <c r="R3557" s="213">
        <f t="shared" si="177"/>
        <v>1</v>
      </c>
    </row>
    <row r="3558" spans="17:18" ht="12.75">
      <c r="Q3558" s="213">
        <f t="shared" si="176"/>
        <v>1</v>
      </c>
      <c r="R3558" s="213">
        <f t="shared" si="177"/>
        <v>1</v>
      </c>
    </row>
    <row r="3559" spans="17:18" ht="12.75">
      <c r="Q3559" s="213">
        <f t="shared" si="176"/>
        <v>1</v>
      </c>
      <c r="R3559" s="213">
        <f t="shared" si="177"/>
        <v>1</v>
      </c>
    </row>
    <row r="3560" spans="17:18" ht="12.75">
      <c r="Q3560" s="213">
        <f t="shared" si="176"/>
        <v>1</v>
      </c>
      <c r="R3560" s="213">
        <f t="shared" si="177"/>
        <v>1</v>
      </c>
    </row>
    <row r="3561" spans="17:18" ht="12.75">
      <c r="Q3561" s="213">
        <f t="shared" si="176"/>
        <v>1</v>
      </c>
      <c r="R3561" s="213">
        <f t="shared" si="177"/>
        <v>1</v>
      </c>
    </row>
    <row r="3562" spans="17:18" ht="12.75">
      <c r="Q3562" s="213">
        <f t="shared" si="176"/>
        <v>1</v>
      </c>
      <c r="R3562" s="213">
        <f t="shared" si="177"/>
        <v>1</v>
      </c>
    </row>
    <row r="3563" spans="17:18" ht="12.75">
      <c r="Q3563" s="213">
        <f t="shared" si="176"/>
        <v>1</v>
      </c>
      <c r="R3563" s="213">
        <f t="shared" si="177"/>
        <v>1</v>
      </c>
    </row>
    <row r="3564" spans="17:18" ht="12.75">
      <c r="Q3564" s="213">
        <f t="shared" si="176"/>
        <v>1</v>
      </c>
      <c r="R3564" s="213">
        <f t="shared" si="177"/>
        <v>1</v>
      </c>
    </row>
    <row r="3565" spans="17:18" ht="12.75">
      <c r="Q3565" s="213">
        <f t="shared" si="176"/>
        <v>1</v>
      </c>
      <c r="R3565" s="213">
        <f t="shared" si="177"/>
        <v>1</v>
      </c>
    </row>
    <row r="3566" spans="17:18" ht="12.75">
      <c r="Q3566" s="213">
        <f t="shared" si="176"/>
        <v>1</v>
      </c>
      <c r="R3566" s="213">
        <f t="shared" si="177"/>
        <v>1</v>
      </c>
    </row>
    <row r="3567" spans="17:18" ht="12.75">
      <c r="Q3567" s="213">
        <f t="shared" si="176"/>
        <v>1</v>
      </c>
      <c r="R3567" s="213">
        <f t="shared" si="177"/>
        <v>1</v>
      </c>
    </row>
    <row r="3568" spans="17:18" ht="12.75">
      <c r="Q3568" s="213">
        <f t="shared" si="176"/>
        <v>1</v>
      </c>
      <c r="R3568" s="213">
        <f t="shared" si="177"/>
        <v>1</v>
      </c>
    </row>
    <row r="3569" spans="17:18" ht="12.75">
      <c r="Q3569" s="213">
        <f t="shared" si="176"/>
        <v>1</v>
      </c>
      <c r="R3569" s="213">
        <f t="shared" si="177"/>
        <v>1</v>
      </c>
    </row>
    <row r="3570" spans="17:18" ht="12.75">
      <c r="Q3570" s="213">
        <f t="shared" si="176"/>
        <v>1</v>
      </c>
      <c r="R3570" s="213">
        <f t="shared" si="177"/>
        <v>1</v>
      </c>
    </row>
    <row r="3571" spans="17:18" ht="12.75">
      <c r="Q3571" s="213">
        <f t="shared" si="176"/>
        <v>1</v>
      </c>
      <c r="R3571" s="213">
        <f t="shared" si="177"/>
        <v>1</v>
      </c>
    </row>
    <row r="3572" spans="17:18" ht="12.75">
      <c r="Q3572" s="213">
        <f t="shared" si="176"/>
        <v>1</v>
      </c>
      <c r="R3572" s="213">
        <f t="shared" si="177"/>
        <v>1</v>
      </c>
    </row>
    <row r="3573" spans="17:18" ht="12.75">
      <c r="Q3573" s="213">
        <f t="shared" si="176"/>
        <v>1</v>
      </c>
      <c r="R3573" s="213">
        <f t="shared" si="177"/>
        <v>1</v>
      </c>
    </row>
    <row r="3574" spans="17:18" ht="12.75">
      <c r="Q3574" s="213">
        <f t="shared" si="176"/>
        <v>1</v>
      </c>
      <c r="R3574" s="213">
        <f t="shared" si="177"/>
        <v>1</v>
      </c>
    </row>
    <row r="3575" spans="17:18" ht="12.75">
      <c r="Q3575" s="213">
        <f t="shared" si="176"/>
        <v>1</v>
      </c>
      <c r="R3575" s="213">
        <f t="shared" si="177"/>
        <v>1</v>
      </c>
    </row>
    <row r="3576" spans="17:18" ht="12.75">
      <c r="Q3576" s="213">
        <f t="shared" si="176"/>
        <v>1</v>
      </c>
      <c r="R3576" s="213">
        <f t="shared" si="177"/>
        <v>1</v>
      </c>
    </row>
    <row r="3577" spans="17:18" ht="12.75">
      <c r="Q3577" s="213">
        <f t="shared" si="176"/>
        <v>1</v>
      </c>
      <c r="R3577" s="213">
        <f t="shared" si="177"/>
        <v>1</v>
      </c>
    </row>
    <row r="3578" spans="17:18" ht="12.75">
      <c r="Q3578" s="213">
        <f t="shared" si="176"/>
        <v>1</v>
      </c>
      <c r="R3578" s="213">
        <f t="shared" si="177"/>
        <v>1</v>
      </c>
    </row>
    <row r="3579" spans="17:18" ht="12.75">
      <c r="Q3579" s="213">
        <f t="shared" si="176"/>
        <v>1</v>
      </c>
      <c r="R3579" s="213">
        <f t="shared" si="177"/>
        <v>1</v>
      </c>
    </row>
    <row r="3580" spans="17:18" ht="12.75">
      <c r="Q3580" s="213">
        <f t="shared" si="176"/>
        <v>1</v>
      </c>
      <c r="R3580" s="213">
        <f t="shared" si="177"/>
        <v>1</v>
      </c>
    </row>
    <row r="3581" spans="17:18" ht="12.75">
      <c r="Q3581" s="213">
        <f t="shared" si="176"/>
        <v>1</v>
      </c>
      <c r="R3581" s="213">
        <f t="shared" si="177"/>
        <v>1</v>
      </c>
    </row>
    <row r="3582" spans="17:18" ht="12.75">
      <c r="Q3582" s="213">
        <f t="shared" si="176"/>
        <v>1</v>
      </c>
      <c r="R3582" s="213">
        <f t="shared" si="177"/>
        <v>1</v>
      </c>
    </row>
    <row r="3583" spans="17:18" ht="12.75">
      <c r="Q3583" s="213">
        <f t="shared" si="176"/>
        <v>1</v>
      </c>
      <c r="R3583" s="213">
        <f t="shared" si="177"/>
        <v>1</v>
      </c>
    </row>
    <row r="3584" spans="17:18" ht="12.75">
      <c r="Q3584" s="213">
        <f t="shared" si="176"/>
        <v>1</v>
      </c>
      <c r="R3584" s="213">
        <f t="shared" si="177"/>
        <v>1</v>
      </c>
    </row>
    <row r="3585" spans="17:18" ht="12.75">
      <c r="Q3585" s="213">
        <f t="shared" si="176"/>
        <v>1</v>
      </c>
      <c r="R3585" s="213">
        <f t="shared" si="177"/>
        <v>1</v>
      </c>
    </row>
    <row r="3586" spans="17:18" ht="12.75">
      <c r="Q3586" s="213">
        <f t="shared" si="176"/>
        <v>1</v>
      </c>
      <c r="R3586" s="213">
        <f t="shared" si="177"/>
        <v>1</v>
      </c>
    </row>
    <row r="3587" spans="17:18" ht="12.75">
      <c r="Q3587" s="213">
        <f t="shared" si="176"/>
        <v>1</v>
      </c>
      <c r="R3587" s="213">
        <f t="shared" si="177"/>
        <v>1</v>
      </c>
    </row>
    <row r="3588" spans="17:18" ht="12.75">
      <c r="Q3588" s="213">
        <f t="shared" si="176"/>
        <v>1</v>
      </c>
      <c r="R3588" s="213">
        <f t="shared" si="177"/>
        <v>1</v>
      </c>
    </row>
    <row r="3589" spans="17:18" ht="12.75">
      <c r="Q3589" s="213">
        <f t="shared" si="176"/>
        <v>1</v>
      </c>
      <c r="R3589" s="213">
        <f t="shared" si="177"/>
        <v>1</v>
      </c>
    </row>
    <row r="3590" spans="17:18" ht="12.75">
      <c r="Q3590" s="213">
        <f t="shared" si="176"/>
        <v>1</v>
      </c>
      <c r="R3590" s="213">
        <f t="shared" si="177"/>
        <v>1</v>
      </c>
    </row>
    <row r="3591" spans="17:18" ht="12.75">
      <c r="Q3591" s="213">
        <f t="shared" si="176"/>
        <v>1</v>
      </c>
      <c r="R3591" s="213">
        <f t="shared" si="177"/>
        <v>1</v>
      </c>
    </row>
    <row r="3592" spans="17:18" ht="12.75">
      <c r="Q3592" s="213">
        <f t="shared" si="176"/>
        <v>1</v>
      </c>
      <c r="R3592" s="213">
        <f t="shared" si="177"/>
        <v>1</v>
      </c>
    </row>
    <row r="3593" spans="17:18" ht="12.75">
      <c r="Q3593" s="213">
        <f t="shared" si="176"/>
        <v>1</v>
      </c>
      <c r="R3593" s="213">
        <f t="shared" si="177"/>
        <v>1</v>
      </c>
    </row>
    <row r="3594" spans="17:18" ht="12.75">
      <c r="Q3594" s="213">
        <f t="shared" si="176"/>
        <v>1</v>
      </c>
      <c r="R3594" s="213">
        <f t="shared" si="177"/>
        <v>1</v>
      </c>
    </row>
    <row r="3595" spans="17:18" ht="12.75">
      <c r="Q3595" s="213">
        <f t="shared" si="176"/>
        <v>1</v>
      </c>
      <c r="R3595" s="213">
        <f t="shared" si="177"/>
        <v>1</v>
      </c>
    </row>
    <row r="3596" spans="17:18" ht="12.75">
      <c r="Q3596" s="213">
        <f t="shared" si="176"/>
        <v>1</v>
      </c>
      <c r="R3596" s="213">
        <f t="shared" si="177"/>
        <v>1</v>
      </c>
    </row>
    <row r="3597" spans="17:18" ht="12.75">
      <c r="Q3597" s="213">
        <f t="shared" si="176"/>
        <v>1</v>
      </c>
      <c r="R3597" s="213">
        <f t="shared" si="177"/>
        <v>1</v>
      </c>
    </row>
    <row r="3598" spans="17:18" ht="12.75">
      <c r="Q3598" s="213">
        <f t="shared" si="176"/>
        <v>1</v>
      </c>
      <c r="R3598" s="213">
        <f t="shared" si="177"/>
        <v>1</v>
      </c>
    </row>
    <row r="3599" spans="17:18" ht="12.75">
      <c r="Q3599" s="213">
        <f t="shared" si="176"/>
        <v>1</v>
      </c>
      <c r="R3599" s="213">
        <f t="shared" si="177"/>
        <v>1</v>
      </c>
    </row>
    <row r="3600" spans="17:18" ht="12.75">
      <c r="Q3600" s="213">
        <f t="shared" si="176"/>
        <v>1</v>
      </c>
      <c r="R3600" s="213">
        <f t="shared" si="177"/>
        <v>1</v>
      </c>
    </row>
    <row r="3601" spans="17:18" ht="12.75">
      <c r="Q3601" s="213">
        <f t="shared" si="176"/>
        <v>1</v>
      </c>
      <c r="R3601" s="213">
        <f t="shared" si="177"/>
        <v>1</v>
      </c>
    </row>
    <row r="3602" spans="17:18" ht="12.75">
      <c r="Q3602" s="213">
        <f t="shared" si="176"/>
        <v>1</v>
      </c>
      <c r="R3602" s="213">
        <f t="shared" si="177"/>
        <v>1</v>
      </c>
    </row>
    <row r="3603" spans="17:18" ht="12.75">
      <c r="Q3603" s="213">
        <f t="shared" si="176"/>
        <v>1</v>
      </c>
      <c r="R3603" s="213">
        <f t="shared" si="177"/>
        <v>1</v>
      </c>
    </row>
    <row r="3604" spans="17:18" ht="12.75">
      <c r="Q3604" s="213">
        <f aca="true" t="shared" si="178" ref="Q3604:Q3667">IF(D3604="H",0.5,IF(D3604="L",3,1))</f>
        <v>1</v>
      </c>
      <c r="R3604" s="213">
        <f aca="true" t="shared" si="179" ref="R3604:R3667">IF(D3604="H",3,IF(D3604="L",0.5,1))</f>
        <v>1</v>
      </c>
    </row>
    <row r="3605" spans="17:18" ht="12.75">
      <c r="Q3605" s="213">
        <f t="shared" si="178"/>
        <v>1</v>
      </c>
      <c r="R3605" s="213">
        <f t="shared" si="179"/>
        <v>1</v>
      </c>
    </row>
    <row r="3606" spans="17:18" ht="12.75">
      <c r="Q3606" s="213">
        <f t="shared" si="178"/>
        <v>1</v>
      </c>
      <c r="R3606" s="213">
        <f t="shared" si="179"/>
        <v>1</v>
      </c>
    </row>
    <row r="3607" spans="17:18" ht="12.75">
      <c r="Q3607" s="213">
        <f t="shared" si="178"/>
        <v>1</v>
      </c>
      <c r="R3607" s="213">
        <f t="shared" si="179"/>
        <v>1</v>
      </c>
    </row>
    <row r="3608" spans="17:18" ht="12.75">
      <c r="Q3608" s="213">
        <f t="shared" si="178"/>
        <v>1</v>
      </c>
      <c r="R3608" s="213">
        <f t="shared" si="179"/>
        <v>1</v>
      </c>
    </row>
    <row r="3609" spans="17:18" ht="12.75">
      <c r="Q3609" s="213">
        <f t="shared" si="178"/>
        <v>1</v>
      </c>
      <c r="R3609" s="213">
        <f t="shared" si="179"/>
        <v>1</v>
      </c>
    </row>
    <row r="3610" spans="17:18" ht="12.75">
      <c r="Q3610" s="213">
        <f t="shared" si="178"/>
        <v>1</v>
      </c>
      <c r="R3610" s="213">
        <f t="shared" si="179"/>
        <v>1</v>
      </c>
    </row>
    <row r="3611" spans="17:18" ht="12.75">
      <c r="Q3611" s="213">
        <f t="shared" si="178"/>
        <v>1</v>
      </c>
      <c r="R3611" s="213">
        <f t="shared" si="179"/>
        <v>1</v>
      </c>
    </row>
    <row r="3612" spans="17:18" ht="12.75">
      <c r="Q3612" s="213">
        <f t="shared" si="178"/>
        <v>1</v>
      </c>
      <c r="R3612" s="213">
        <f t="shared" si="179"/>
        <v>1</v>
      </c>
    </row>
    <row r="3613" spans="17:18" ht="12.75">
      <c r="Q3613" s="213">
        <f t="shared" si="178"/>
        <v>1</v>
      </c>
      <c r="R3613" s="213">
        <f t="shared" si="179"/>
        <v>1</v>
      </c>
    </row>
    <row r="3614" spans="17:18" ht="12.75">
      <c r="Q3614" s="213">
        <f t="shared" si="178"/>
        <v>1</v>
      </c>
      <c r="R3614" s="213">
        <f t="shared" si="179"/>
        <v>1</v>
      </c>
    </row>
    <row r="3615" spans="17:18" ht="12.75">
      <c r="Q3615" s="213">
        <f t="shared" si="178"/>
        <v>1</v>
      </c>
      <c r="R3615" s="213">
        <f t="shared" si="179"/>
        <v>1</v>
      </c>
    </row>
    <row r="3616" spans="17:18" ht="12.75">
      <c r="Q3616" s="213">
        <f t="shared" si="178"/>
        <v>1</v>
      </c>
      <c r="R3616" s="213">
        <f t="shared" si="179"/>
        <v>1</v>
      </c>
    </row>
    <row r="3617" spans="17:18" ht="12.75">
      <c r="Q3617" s="213">
        <f t="shared" si="178"/>
        <v>1</v>
      </c>
      <c r="R3617" s="213">
        <f t="shared" si="179"/>
        <v>1</v>
      </c>
    </row>
    <row r="3618" spans="17:18" ht="12.75">
      <c r="Q3618" s="213">
        <f t="shared" si="178"/>
        <v>1</v>
      </c>
      <c r="R3618" s="213">
        <f t="shared" si="179"/>
        <v>1</v>
      </c>
    </row>
    <row r="3619" spans="17:18" ht="12.75">
      <c r="Q3619" s="213">
        <f t="shared" si="178"/>
        <v>1</v>
      </c>
      <c r="R3619" s="213">
        <f t="shared" si="179"/>
        <v>1</v>
      </c>
    </row>
    <row r="3620" spans="17:18" ht="12.75">
      <c r="Q3620" s="213">
        <f t="shared" si="178"/>
        <v>1</v>
      </c>
      <c r="R3620" s="213">
        <f t="shared" si="179"/>
        <v>1</v>
      </c>
    </row>
    <row r="3621" spans="17:18" ht="12.75">
      <c r="Q3621" s="213">
        <f t="shared" si="178"/>
        <v>1</v>
      </c>
      <c r="R3621" s="213">
        <f t="shared" si="179"/>
        <v>1</v>
      </c>
    </row>
    <row r="3622" spans="17:18" ht="12.75">
      <c r="Q3622" s="213">
        <f t="shared" si="178"/>
        <v>1</v>
      </c>
      <c r="R3622" s="213">
        <f t="shared" si="179"/>
        <v>1</v>
      </c>
    </row>
    <row r="3623" spans="17:18" ht="12.75">
      <c r="Q3623" s="213">
        <f t="shared" si="178"/>
        <v>1</v>
      </c>
      <c r="R3623" s="213">
        <f t="shared" si="179"/>
        <v>1</v>
      </c>
    </row>
    <row r="3624" spans="17:18" ht="12.75">
      <c r="Q3624" s="213">
        <f t="shared" si="178"/>
        <v>1</v>
      </c>
      <c r="R3624" s="213">
        <f t="shared" si="179"/>
        <v>1</v>
      </c>
    </row>
    <row r="3625" spans="17:18" ht="12.75">
      <c r="Q3625" s="213">
        <f t="shared" si="178"/>
        <v>1</v>
      </c>
      <c r="R3625" s="213">
        <f t="shared" si="179"/>
        <v>1</v>
      </c>
    </row>
    <row r="3626" spans="17:18" ht="12.75">
      <c r="Q3626" s="213">
        <f t="shared" si="178"/>
        <v>1</v>
      </c>
      <c r="R3626" s="213">
        <f t="shared" si="179"/>
        <v>1</v>
      </c>
    </row>
    <row r="3627" spans="17:18" ht="12.75">
      <c r="Q3627" s="213">
        <f t="shared" si="178"/>
        <v>1</v>
      </c>
      <c r="R3627" s="213">
        <f t="shared" si="179"/>
        <v>1</v>
      </c>
    </row>
    <row r="3628" spans="17:18" ht="12.75">
      <c r="Q3628" s="213">
        <f t="shared" si="178"/>
        <v>1</v>
      </c>
      <c r="R3628" s="213">
        <f t="shared" si="179"/>
        <v>1</v>
      </c>
    </row>
    <row r="3629" spans="17:18" ht="12.75">
      <c r="Q3629" s="213">
        <f t="shared" si="178"/>
        <v>1</v>
      </c>
      <c r="R3629" s="213">
        <f t="shared" si="179"/>
        <v>1</v>
      </c>
    </row>
    <row r="3630" spans="17:18" ht="12.75">
      <c r="Q3630" s="213">
        <f t="shared" si="178"/>
        <v>1</v>
      </c>
      <c r="R3630" s="213">
        <f t="shared" si="179"/>
        <v>1</v>
      </c>
    </row>
    <row r="3631" spans="17:18" ht="12.75">
      <c r="Q3631" s="213">
        <f t="shared" si="178"/>
        <v>1</v>
      </c>
      <c r="R3631" s="213">
        <f t="shared" si="179"/>
        <v>1</v>
      </c>
    </row>
    <row r="3632" spans="17:18" ht="12.75">
      <c r="Q3632" s="213">
        <f t="shared" si="178"/>
        <v>1</v>
      </c>
      <c r="R3632" s="213">
        <f t="shared" si="179"/>
        <v>1</v>
      </c>
    </row>
    <row r="3633" spans="17:18" ht="12.75">
      <c r="Q3633" s="213">
        <f t="shared" si="178"/>
        <v>1</v>
      </c>
      <c r="R3633" s="213">
        <f t="shared" si="179"/>
        <v>1</v>
      </c>
    </row>
    <row r="3634" spans="17:18" ht="12.75">
      <c r="Q3634" s="213">
        <f t="shared" si="178"/>
        <v>1</v>
      </c>
      <c r="R3634" s="213">
        <f t="shared" si="179"/>
        <v>1</v>
      </c>
    </row>
    <row r="3635" spans="17:18" ht="12.75">
      <c r="Q3635" s="213">
        <f t="shared" si="178"/>
        <v>1</v>
      </c>
      <c r="R3635" s="213">
        <f t="shared" si="179"/>
        <v>1</v>
      </c>
    </row>
    <row r="3636" spans="17:18" ht="12.75">
      <c r="Q3636" s="213">
        <f t="shared" si="178"/>
        <v>1</v>
      </c>
      <c r="R3636" s="213">
        <f t="shared" si="179"/>
        <v>1</v>
      </c>
    </row>
    <row r="3637" spans="17:18" ht="12.75">
      <c r="Q3637" s="213">
        <f t="shared" si="178"/>
        <v>1</v>
      </c>
      <c r="R3637" s="213">
        <f t="shared" si="179"/>
        <v>1</v>
      </c>
    </row>
    <row r="3638" spans="17:18" ht="12.75">
      <c r="Q3638" s="213">
        <f t="shared" si="178"/>
        <v>1</v>
      </c>
      <c r="R3638" s="213">
        <f t="shared" si="179"/>
        <v>1</v>
      </c>
    </row>
    <row r="3639" spans="17:18" ht="12.75">
      <c r="Q3639" s="213">
        <f t="shared" si="178"/>
        <v>1</v>
      </c>
      <c r="R3639" s="213">
        <f t="shared" si="179"/>
        <v>1</v>
      </c>
    </row>
    <row r="3640" spans="17:18" ht="12.75">
      <c r="Q3640" s="213">
        <f t="shared" si="178"/>
        <v>1</v>
      </c>
      <c r="R3640" s="213">
        <f t="shared" si="179"/>
        <v>1</v>
      </c>
    </row>
    <row r="3641" spans="17:18" ht="12.75">
      <c r="Q3641" s="213">
        <f t="shared" si="178"/>
        <v>1</v>
      </c>
      <c r="R3641" s="213">
        <f t="shared" si="179"/>
        <v>1</v>
      </c>
    </row>
    <row r="3642" spans="17:18" ht="12.75">
      <c r="Q3642" s="213">
        <f t="shared" si="178"/>
        <v>1</v>
      </c>
      <c r="R3642" s="213">
        <f t="shared" si="179"/>
        <v>1</v>
      </c>
    </row>
    <row r="3643" spans="17:18" ht="12.75">
      <c r="Q3643" s="213">
        <f t="shared" si="178"/>
        <v>1</v>
      </c>
      <c r="R3643" s="213">
        <f t="shared" si="179"/>
        <v>1</v>
      </c>
    </row>
    <row r="3644" spans="17:18" ht="12.75">
      <c r="Q3644" s="213">
        <f t="shared" si="178"/>
        <v>1</v>
      </c>
      <c r="R3644" s="213">
        <f t="shared" si="179"/>
        <v>1</v>
      </c>
    </row>
    <row r="3645" spans="17:18" ht="12.75">
      <c r="Q3645" s="213">
        <f t="shared" si="178"/>
        <v>1</v>
      </c>
      <c r="R3645" s="213">
        <f t="shared" si="179"/>
        <v>1</v>
      </c>
    </row>
    <row r="3646" spans="17:18" ht="12.75">
      <c r="Q3646" s="213">
        <f t="shared" si="178"/>
        <v>1</v>
      </c>
      <c r="R3646" s="213">
        <f t="shared" si="179"/>
        <v>1</v>
      </c>
    </row>
    <row r="3647" spans="17:18" ht="12.75">
      <c r="Q3647" s="213">
        <f t="shared" si="178"/>
        <v>1</v>
      </c>
      <c r="R3647" s="213">
        <f t="shared" si="179"/>
        <v>1</v>
      </c>
    </row>
    <row r="3648" spans="17:18" ht="12.75">
      <c r="Q3648" s="213">
        <f t="shared" si="178"/>
        <v>1</v>
      </c>
      <c r="R3648" s="213">
        <f t="shared" si="179"/>
        <v>1</v>
      </c>
    </row>
    <row r="3649" spans="17:18" ht="12.75">
      <c r="Q3649" s="213">
        <f t="shared" si="178"/>
        <v>1</v>
      </c>
      <c r="R3649" s="213">
        <f t="shared" si="179"/>
        <v>1</v>
      </c>
    </row>
    <row r="3650" spans="17:18" ht="12.75">
      <c r="Q3650" s="213">
        <f t="shared" si="178"/>
        <v>1</v>
      </c>
      <c r="R3650" s="213">
        <f t="shared" si="179"/>
        <v>1</v>
      </c>
    </row>
    <row r="3651" spans="17:18" ht="12.75">
      <c r="Q3651" s="213">
        <f t="shared" si="178"/>
        <v>1</v>
      </c>
      <c r="R3651" s="213">
        <f t="shared" si="179"/>
        <v>1</v>
      </c>
    </row>
    <row r="3652" spans="17:18" ht="12.75">
      <c r="Q3652" s="213">
        <f t="shared" si="178"/>
        <v>1</v>
      </c>
      <c r="R3652" s="213">
        <f t="shared" si="179"/>
        <v>1</v>
      </c>
    </row>
    <row r="3653" spans="17:18" ht="12.75">
      <c r="Q3653" s="213">
        <f t="shared" si="178"/>
        <v>1</v>
      </c>
      <c r="R3653" s="213">
        <f t="shared" si="179"/>
        <v>1</v>
      </c>
    </row>
    <row r="3654" spans="17:18" ht="12.75">
      <c r="Q3654" s="213">
        <f t="shared" si="178"/>
        <v>1</v>
      </c>
      <c r="R3654" s="213">
        <f t="shared" si="179"/>
        <v>1</v>
      </c>
    </row>
    <row r="3655" spans="17:18" ht="12.75">
      <c r="Q3655" s="213">
        <f t="shared" si="178"/>
        <v>1</v>
      </c>
      <c r="R3655" s="213">
        <f t="shared" si="179"/>
        <v>1</v>
      </c>
    </row>
    <row r="3656" spans="17:18" ht="12.75">
      <c r="Q3656" s="213">
        <f t="shared" si="178"/>
        <v>1</v>
      </c>
      <c r="R3656" s="213">
        <f t="shared" si="179"/>
        <v>1</v>
      </c>
    </row>
    <row r="3657" spans="17:18" ht="12.75">
      <c r="Q3657" s="213">
        <f t="shared" si="178"/>
        <v>1</v>
      </c>
      <c r="R3657" s="213">
        <f t="shared" si="179"/>
        <v>1</v>
      </c>
    </row>
    <row r="3658" spans="17:18" ht="12.75">
      <c r="Q3658" s="213">
        <f t="shared" si="178"/>
        <v>1</v>
      </c>
      <c r="R3658" s="213">
        <f t="shared" si="179"/>
        <v>1</v>
      </c>
    </row>
    <row r="3659" spans="17:18" ht="12.75">
      <c r="Q3659" s="213">
        <f t="shared" si="178"/>
        <v>1</v>
      </c>
      <c r="R3659" s="213">
        <f t="shared" si="179"/>
        <v>1</v>
      </c>
    </row>
    <row r="3660" spans="17:18" ht="12.75">
      <c r="Q3660" s="213">
        <f t="shared" si="178"/>
        <v>1</v>
      </c>
      <c r="R3660" s="213">
        <f t="shared" si="179"/>
        <v>1</v>
      </c>
    </row>
    <row r="3661" spans="17:18" ht="12.75">
      <c r="Q3661" s="213">
        <f t="shared" si="178"/>
        <v>1</v>
      </c>
      <c r="R3661" s="213">
        <f t="shared" si="179"/>
        <v>1</v>
      </c>
    </row>
    <row r="3662" spans="17:18" ht="12.75">
      <c r="Q3662" s="213">
        <f t="shared" si="178"/>
        <v>1</v>
      </c>
      <c r="R3662" s="213">
        <f t="shared" si="179"/>
        <v>1</v>
      </c>
    </row>
    <row r="3663" spans="17:18" ht="12.75">
      <c r="Q3663" s="213">
        <f t="shared" si="178"/>
        <v>1</v>
      </c>
      <c r="R3663" s="213">
        <f t="shared" si="179"/>
        <v>1</v>
      </c>
    </row>
    <row r="3664" spans="17:18" ht="12.75">
      <c r="Q3664" s="213">
        <f t="shared" si="178"/>
        <v>1</v>
      </c>
      <c r="R3664" s="213">
        <f t="shared" si="179"/>
        <v>1</v>
      </c>
    </row>
    <row r="3665" spans="17:18" ht="12.75">
      <c r="Q3665" s="213">
        <f t="shared" si="178"/>
        <v>1</v>
      </c>
      <c r="R3665" s="213">
        <f t="shared" si="179"/>
        <v>1</v>
      </c>
    </row>
    <row r="3666" spans="17:18" ht="12.75">
      <c r="Q3666" s="213">
        <f t="shared" si="178"/>
        <v>1</v>
      </c>
      <c r="R3666" s="213">
        <f t="shared" si="179"/>
        <v>1</v>
      </c>
    </row>
    <row r="3667" spans="17:18" ht="12.75">
      <c r="Q3667" s="213">
        <f t="shared" si="178"/>
        <v>1</v>
      </c>
      <c r="R3667" s="213">
        <f t="shared" si="179"/>
        <v>1</v>
      </c>
    </row>
    <row r="3668" spans="17:18" ht="12.75">
      <c r="Q3668" s="213">
        <f aca="true" t="shared" si="180" ref="Q3668:Q3731">IF(D3668="H",0.5,IF(D3668="L",3,1))</f>
        <v>1</v>
      </c>
      <c r="R3668" s="213">
        <f aca="true" t="shared" si="181" ref="R3668:R3731">IF(D3668="H",3,IF(D3668="L",0.5,1))</f>
        <v>1</v>
      </c>
    </row>
    <row r="3669" spans="17:18" ht="12.75">
      <c r="Q3669" s="213">
        <f t="shared" si="180"/>
        <v>1</v>
      </c>
      <c r="R3669" s="213">
        <f t="shared" si="181"/>
        <v>1</v>
      </c>
    </row>
    <row r="3670" spans="17:18" ht="12.75">
      <c r="Q3670" s="213">
        <f t="shared" si="180"/>
        <v>1</v>
      </c>
      <c r="R3670" s="213">
        <f t="shared" si="181"/>
        <v>1</v>
      </c>
    </row>
    <row r="3671" spans="17:18" ht="12.75">
      <c r="Q3671" s="213">
        <f t="shared" si="180"/>
        <v>1</v>
      </c>
      <c r="R3671" s="213">
        <f t="shared" si="181"/>
        <v>1</v>
      </c>
    </row>
    <row r="3672" spans="17:18" ht="12.75">
      <c r="Q3672" s="213">
        <f t="shared" si="180"/>
        <v>1</v>
      </c>
      <c r="R3672" s="213">
        <f t="shared" si="181"/>
        <v>1</v>
      </c>
    </row>
    <row r="3673" spans="17:18" ht="12.75">
      <c r="Q3673" s="213">
        <f t="shared" si="180"/>
        <v>1</v>
      </c>
      <c r="R3673" s="213">
        <f t="shared" si="181"/>
        <v>1</v>
      </c>
    </row>
    <row r="3674" spans="17:18" ht="12.75">
      <c r="Q3674" s="213">
        <f t="shared" si="180"/>
        <v>1</v>
      </c>
      <c r="R3674" s="213">
        <f t="shared" si="181"/>
        <v>1</v>
      </c>
    </row>
    <row r="3675" spans="17:18" ht="12.75">
      <c r="Q3675" s="213">
        <f t="shared" si="180"/>
        <v>1</v>
      </c>
      <c r="R3675" s="213">
        <f t="shared" si="181"/>
        <v>1</v>
      </c>
    </row>
    <row r="3676" spans="17:18" ht="12.75">
      <c r="Q3676" s="213">
        <f t="shared" si="180"/>
        <v>1</v>
      </c>
      <c r="R3676" s="213">
        <f t="shared" si="181"/>
        <v>1</v>
      </c>
    </row>
    <row r="3677" spans="17:18" ht="12.75">
      <c r="Q3677" s="213">
        <f t="shared" si="180"/>
        <v>1</v>
      </c>
      <c r="R3677" s="213">
        <f t="shared" si="181"/>
        <v>1</v>
      </c>
    </row>
    <row r="3678" spans="17:18" ht="12.75">
      <c r="Q3678" s="213">
        <f t="shared" si="180"/>
        <v>1</v>
      </c>
      <c r="R3678" s="213">
        <f t="shared" si="181"/>
        <v>1</v>
      </c>
    </row>
    <row r="3679" spans="17:18" ht="12.75">
      <c r="Q3679" s="213">
        <f t="shared" si="180"/>
        <v>1</v>
      </c>
      <c r="R3679" s="213">
        <f t="shared" si="181"/>
        <v>1</v>
      </c>
    </row>
    <row r="3680" spans="17:18" ht="12.75">
      <c r="Q3680" s="213">
        <f t="shared" si="180"/>
        <v>1</v>
      </c>
      <c r="R3680" s="213">
        <f t="shared" si="181"/>
        <v>1</v>
      </c>
    </row>
    <row r="3681" spans="17:18" ht="12.75">
      <c r="Q3681" s="213">
        <f t="shared" si="180"/>
        <v>1</v>
      </c>
      <c r="R3681" s="213">
        <f t="shared" si="181"/>
        <v>1</v>
      </c>
    </row>
    <row r="3682" spans="17:18" ht="12.75">
      <c r="Q3682" s="213">
        <f t="shared" si="180"/>
        <v>1</v>
      </c>
      <c r="R3682" s="213">
        <f t="shared" si="181"/>
        <v>1</v>
      </c>
    </row>
    <row r="3683" spans="17:18" ht="12.75">
      <c r="Q3683" s="213">
        <f t="shared" si="180"/>
        <v>1</v>
      </c>
      <c r="R3683" s="213">
        <f t="shared" si="181"/>
        <v>1</v>
      </c>
    </row>
    <row r="3684" spans="17:18" ht="12.75">
      <c r="Q3684" s="213">
        <f t="shared" si="180"/>
        <v>1</v>
      </c>
      <c r="R3684" s="213">
        <f t="shared" si="181"/>
        <v>1</v>
      </c>
    </row>
    <row r="3685" spans="17:18" ht="12.75">
      <c r="Q3685" s="213">
        <f t="shared" si="180"/>
        <v>1</v>
      </c>
      <c r="R3685" s="213">
        <f t="shared" si="181"/>
        <v>1</v>
      </c>
    </row>
    <row r="3686" spans="17:18" ht="12.75">
      <c r="Q3686" s="213">
        <f t="shared" si="180"/>
        <v>1</v>
      </c>
      <c r="R3686" s="213">
        <f t="shared" si="181"/>
        <v>1</v>
      </c>
    </row>
    <row r="3687" spans="17:18" ht="12.75">
      <c r="Q3687" s="213">
        <f t="shared" si="180"/>
        <v>1</v>
      </c>
      <c r="R3687" s="213">
        <f t="shared" si="181"/>
        <v>1</v>
      </c>
    </row>
    <row r="3688" spans="17:18" ht="12.75">
      <c r="Q3688" s="213">
        <f t="shared" si="180"/>
        <v>1</v>
      </c>
      <c r="R3688" s="213">
        <f t="shared" si="181"/>
        <v>1</v>
      </c>
    </row>
    <row r="3689" spans="17:18" ht="12.75">
      <c r="Q3689" s="213">
        <f t="shared" si="180"/>
        <v>1</v>
      </c>
      <c r="R3689" s="213">
        <f t="shared" si="181"/>
        <v>1</v>
      </c>
    </row>
    <row r="3690" spans="17:18" ht="12.75">
      <c r="Q3690" s="213">
        <f t="shared" si="180"/>
        <v>1</v>
      </c>
      <c r="R3690" s="213">
        <f t="shared" si="181"/>
        <v>1</v>
      </c>
    </row>
    <row r="3691" spans="17:18" ht="12.75">
      <c r="Q3691" s="213">
        <f t="shared" si="180"/>
        <v>1</v>
      </c>
      <c r="R3691" s="213">
        <f t="shared" si="181"/>
        <v>1</v>
      </c>
    </row>
    <row r="3692" spans="17:18" ht="12.75">
      <c r="Q3692" s="213">
        <f t="shared" si="180"/>
        <v>1</v>
      </c>
      <c r="R3692" s="213">
        <f t="shared" si="181"/>
        <v>1</v>
      </c>
    </row>
    <row r="3693" spans="17:18" ht="12.75">
      <c r="Q3693" s="213">
        <f t="shared" si="180"/>
        <v>1</v>
      </c>
      <c r="R3693" s="213">
        <f t="shared" si="181"/>
        <v>1</v>
      </c>
    </row>
    <row r="3694" spans="17:18" ht="12.75">
      <c r="Q3694" s="213">
        <f t="shared" si="180"/>
        <v>1</v>
      </c>
      <c r="R3694" s="213">
        <f t="shared" si="181"/>
        <v>1</v>
      </c>
    </row>
    <row r="3695" spans="17:18" ht="12.75">
      <c r="Q3695" s="213">
        <f t="shared" si="180"/>
        <v>1</v>
      </c>
      <c r="R3695" s="213">
        <f t="shared" si="181"/>
        <v>1</v>
      </c>
    </row>
    <row r="3696" spans="17:18" ht="12.75">
      <c r="Q3696" s="213">
        <f t="shared" si="180"/>
        <v>1</v>
      </c>
      <c r="R3696" s="213">
        <f t="shared" si="181"/>
        <v>1</v>
      </c>
    </row>
    <row r="3697" spans="17:18" ht="12.75">
      <c r="Q3697" s="213">
        <f t="shared" si="180"/>
        <v>1</v>
      </c>
      <c r="R3697" s="213">
        <f t="shared" si="181"/>
        <v>1</v>
      </c>
    </row>
    <row r="3698" spans="17:18" ht="12.75">
      <c r="Q3698" s="213">
        <f t="shared" si="180"/>
        <v>1</v>
      </c>
      <c r="R3698" s="213">
        <f t="shared" si="181"/>
        <v>1</v>
      </c>
    </row>
    <row r="3699" spans="17:18" ht="12.75">
      <c r="Q3699" s="213">
        <f t="shared" si="180"/>
        <v>1</v>
      </c>
      <c r="R3699" s="213">
        <f t="shared" si="181"/>
        <v>1</v>
      </c>
    </row>
    <row r="3700" spans="17:18" ht="12.75">
      <c r="Q3700" s="213">
        <f t="shared" si="180"/>
        <v>1</v>
      </c>
      <c r="R3700" s="213">
        <f t="shared" si="181"/>
        <v>1</v>
      </c>
    </row>
    <row r="3701" spans="17:18" ht="12.75">
      <c r="Q3701" s="213">
        <f t="shared" si="180"/>
        <v>1</v>
      </c>
      <c r="R3701" s="213">
        <f t="shared" si="181"/>
        <v>1</v>
      </c>
    </row>
    <row r="3702" spans="17:18" ht="12.75">
      <c r="Q3702" s="213">
        <f t="shared" si="180"/>
        <v>1</v>
      </c>
      <c r="R3702" s="213">
        <f t="shared" si="181"/>
        <v>1</v>
      </c>
    </row>
    <row r="3703" spans="17:18" ht="12.75">
      <c r="Q3703" s="213">
        <f t="shared" si="180"/>
        <v>1</v>
      </c>
      <c r="R3703" s="213">
        <f t="shared" si="181"/>
        <v>1</v>
      </c>
    </row>
    <row r="3704" spans="17:18" ht="12.75">
      <c r="Q3704" s="213">
        <f t="shared" si="180"/>
        <v>1</v>
      </c>
      <c r="R3704" s="213">
        <f t="shared" si="181"/>
        <v>1</v>
      </c>
    </row>
    <row r="3705" spans="17:18" ht="12.75">
      <c r="Q3705" s="213">
        <f t="shared" si="180"/>
        <v>1</v>
      </c>
      <c r="R3705" s="213">
        <f t="shared" si="181"/>
        <v>1</v>
      </c>
    </row>
    <row r="3706" spans="17:18" ht="12.75">
      <c r="Q3706" s="213">
        <f t="shared" si="180"/>
        <v>1</v>
      </c>
      <c r="R3706" s="213">
        <f t="shared" si="181"/>
        <v>1</v>
      </c>
    </row>
    <row r="3707" spans="17:18" ht="12.75">
      <c r="Q3707" s="213">
        <f t="shared" si="180"/>
        <v>1</v>
      </c>
      <c r="R3707" s="213">
        <f t="shared" si="181"/>
        <v>1</v>
      </c>
    </row>
    <row r="3708" spans="17:18" ht="12.75">
      <c r="Q3708" s="213">
        <f t="shared" si="180"/>
        <v>1</v>
      </c>
      <c r="R3708" s="213">
        <f t="shared" si="181"/>
        <v>1</v>
      </c>
    </row>
    <row r="3709" spans="17:18" ht="12.75">
      <c r="Q3709" s="213">
        <f t="shared" si="180"/>
        <v>1</v>
      </c>
      <c r="R3709" s="213">
        <f t="shared" si="181"/>
        <v>1</v>
      </c>
    </row>
    <row r="3710" spans="17:18" ht="12.75">
      <c r="Q3710" s="213">
        <f t="shared" si="180"/>
        <v>1</v>
      </c>
      <c r="R3710" s="213">
        <f t="shared" si="181"/>
        <v>1</v>
      </c>
    </row>
    <row r="3711" spans="17:18" ht="12.75">
      <c r="Q3711" s="213">
        <f t="shared" si="180"/>
        <v>1</v>
      </c>
      <c r="R3711" s="213">
        <f t="shared" si="181"/>
        <v>1</v>
      </c>
    </row>
    <row r="3712" spans="17:18" ht="12.75">
      <c r="Q3712" s="213">
        <f t="shared" si="180"/>
        <v>1</v>
      </c>
      <c r="R3712" s="213">
        <f t="shared" si="181"/>
        <v>1</v>
      </c>
    </row>
    <row r="3713" spans="17:18" ht="12.75">
      <c r="Q3713" s="213">
        <f t="shared" si="180"/>
        <v>1</v>
      </c>
      <c r="R3713" s="213">
        <f t="shared" si="181"/>
        <v>1</v>
      </c>
    </row>
    <row r="3714" spans="17:18" ht="12.75">
      <c r="Q3714" s="213">
        <f t="shared" si="180"/>
        <v>1</v>
      </c>
      <c r="R3714" s="213">
        <f t="shared" si="181"/>
        <v>1</v>
      </c>
    </row>
    <row r="3715" spans="17:18" ht="12.75">
      <c r="Q3715" s="213">
        <f t="shared" si="180"/>
        <v>1</v>
      </c>
      <c r="R3715" s="213">
        <f t="shared" si="181"/>
        <v>1</v>
      </c>
    </row>
    <row r="3716" spans="17:18" ht="12.75">
      <c r="Q3716" s="213">
        <f t="shared" si="180"/>
        <v>1</v>
      </c>
      <c r="R3716" s="213">
        <f t="shared" si="181"/>
        <v>1</v>
      </c>
    </row>
    <row r="3717" spans="17:18" ht="12.75">
      <c r="Q3717" s="213">
        <f t="shared" si="180"/>
        <v>1</v>
      </c>
      <c r="R3717" s="213">
        <f t="shared" si="181"/>
        <v>1</v>
      </c>
    </row>
    <row r="3718" spans="17:18" ht="12.75">
      <c r="Q3718" s="213">
        <f t="shared" si="180"/>
        <v>1</v>
      </c>
      <c r="R3718" s="213">
        <f t="shared" si="181"/>
        <v>1</v>
      </c>
    </row>
    <row r="3719" spans="17:18" ht="12.75">
      <c r="Q3719" s="213">
        <f t="shared" si="180"/>
        <v>1</v>
      </c>
      <c r="R3719" s="213">
        <f t="shared" si="181"/>
        <v>1</v>
      </c>
    </row>
    <row r="3720" spans="17:18" ht="12.75">
      <c r="Q3720" s="213">
        <f t="shared" si="180"/>
        <v>1</v>
      </c>
      <c r="R3720" s="213">
        <f t="shared" si="181"/>
        <v>1</v>
      </c>
    </row>
    <row r="3721" spans="17:18" ht="12.75">
      <c r="Q3721" s="213">
        <f t="shared" si="180"/>
        <v>1</v>
      </c>
      <c r="R3721" s="213">
        <f t="shared" si="181"/>
        <v>1</v>
      </c>
    </row>
    <row r="3722" spans="17:18" ht="12.75">
      <c r="Q3722" s="213">
        <f t="shared" si="180"/>
        <v>1</v>
      </c>
      <c r="R3722" s="213">
        <f t="shared" si="181"/>
        <v>1</v>
      </c>
    </row>
    <row r="3723" spans="17:18" ht="12.75">
      <c r="Q3723" s="213">
        <f t="shared" si="180"/>
        <v>1</v>
      </c>
      <c r="R3723" s="213">
        <f t="shared" si="181"/>
        <v>1</v>
      </c>
    </row>
    <row r="3724" spans="17:18" ht="12.75">
      <c r="Q3724" s="213">
        <f t="shared" si="180"/>
        <v>1</v>
      </c>
      <c r="R3724" s="213">
        <f t="shared" si="181"/>
        <v>1</v>
      </c>
    </row>
    <row r="3725" spans="17:18" ht="12.75">
      <c r="Q3725" s="213">
        <f t="shared" si="180"/>
        <v>1</v>
      </c>
      <c r="R3725" s="213">
        <f t="shared" si="181"/>
        <v>1</v>
      </c>
    </row>
    <row r="3726" spans="17:18" ht="12.75">
      <c r="Q3726" s="213">
        <f t="shared" si="180"/>
        <v>1</v>
      </c>
      <c r="R3726" s="213">
        <f t="shared" si="181"/>
        <v>1</v>
      </c>
    </row>
    <row r="3727" spans="17:18" ht="12.75">
      <c r="Q3727" s="213">
        <f t="shared" si="180"/>
        <v>1</v>
      </c>
      <c r="R3727" s="213">
        <f t="shared" si="181"/>
        <v>1</v>
      </c>
    </row>
    <row r="3728" spans="17:18" ht="12.75">
      <c r="Q3728" s="213">
        <f t="shared" si="180"/>
        <v>1</v>
      </c>
      <c r="R3728" s="213">
        <f t="shared" si="181"/>
        <v>1</v>
      </c>
    </row>
    <row r="3729" spans="17:18" ht="12.75">
      <c r="Q3729" s="213">
        <f t="shared" si="180"/>
        <v>1</v>
      </c>
      <c r="R3729" s="213">
        <f t="shared" si="181"/>
        <v>1</v>
      </c>
    </row>
    <row r="3730" spans="17:18" ht="12.75">
      <c r="Q3730" s="213">
        <f t="shared" si="180"/>
        <v>1</v>
      </c>
      <c r="R3730" s="213">
        <f t="shared" si="181"/>
        <v>1</v>
      </c>
    </row>
    <row r="3731" spans="17:18" ht="12.75">
      <c r="Q3731" s="213">
        <f t="shared" si="180"/>
        <v>1</v>
      </c>
      <c r="R3731" s="213">
        <f t="shared" si="181"/>
        <v>1</v>
      </c>
    </row>
    <row r="3732" spans="17:18" ht="12.75">
      <c r="Q3732" s="213">
        <f aca="true" t="shared" si="182" ref="Q3732:Q3795">IF(D3732="H",0.5,IF(D3732="L",3,1))</f>
        <v>1</v>
      </c>
      <c r="R3732" s="213">
        <f aca="true" t="shared" si="183" ref="R3732:R3795">IF(D3732="H",3,IF(D3732="L",0.5,1))</f>
        <v>1</v>
      </c>
    </row>
    <row r="3733" spans="17:18" ht="12.75">
      <c r="Q3733" s="213">
        <f t="shared" si="182"/>
        <v>1</v>
      </c>
      <c r="R3733" s="213">
        <f t="shared" si="183"/>
        <v>1</v>
      </c>
    </row>
    <row r="3734" spans="17:18" ht="12.75">
      <c r="Q3734" s="213">
        <f t="shared" si="182"/>
        <v>1</v>
      </c>
      <c r="R3734" s="213">
        <f t="shared" si="183"/>
        <v>1</v>
      </c>
    </row>
    <row r="3735" spans="17:18" ht="12.75">
      <c r="Q3735" s="213">
        <f t="shared" si="182"/>
        <v>1</v>
      </c>
      <c r="R3735" s="213">
        <f t="shared" si="183"/>
        <v>1</v>
      </c>
    </row>
    <row r="3736" spans="17:18" ht="12.75">
      <c r="Q3736" s="213">
        <f t="shared" si="182"/>
        <v>1</v>
      </c>
      <c r="R3736" s="213">
        <f t="shared" si="183"/>
        <v>1</v>
      </c>
    </row>
    <row r="3737" spans="17:18" ht="12.75">
      <c r="Q3737" s="213">
        <f t="shared" si="182"/>
        <v>1</v>
      </c>
      <c r="R3737" s="213">
        <f t="shared" si="183"/>
        <v>1</v>
      </c>
    </row>
    <row r="3738" spans="17:18" ht="12.75">
      <c r="Q3738" s="213">
        <f t="shared" si="182"/>
        <v>1</v>
      </c>
      <c r="R3738" s="213">
        <f t="shared" si="183"/>
        <v>1</v>
      </c>
    </row>
    <row r="3739" spans="17:18" ht="12.75">
      <c r="Q3739" s="213">
        <f t="shared" si="182"/>
        <v>1</v>
      </c>
      <c r="R3739" s="213">
        <f t="shared" si="183"/>
        <v>1</v>
      </c>
    </row>
    <row r="3740" spans="17:18" ht="12.75">
      <c r="Q3740" s="213">
        <f t="shared" si="182"/>
        <v>1</v>
      </c>
      <c r="R3740" s="213">
        <f t="shared" si="183"/>
        <v>1</v>
      </c>
    </row>
    <row r="3741" spans="17:18" ht="12.75">
      <c r="Q3741" s="213">
        <f t="shared" si="182"/>
        <v>1</v>
      </c>
      <c r="R3741" s="213">
        <f t="shared" si="183"/>
        <v>1</v>
      </c>
    </row>
    <row r="3742" spans="17:18" ht="12.75">
      <c r="Q3742" s="213">
        <f t="shared" si="182"/>
        <v>1</v>
      </c>
      <c r="R3742" s="213">
        <f t="shared" si="183"/>
        <v>1</v>
      </c>
    </row>
    <row r="3743" spans="17:18" ht="12.75">
      <c r="Q3743" s="213">
        <f t="shared" si="182"/>
        <v>1</v>
      </c>
      <c r="R3743" s="213">
        <f t="shared" si="183"/>
        <v>1</v>
      </c>
    </row>
    <row r="3744" spans="17:18" ht="12.75">
      <c r="Q3744" s="213">
        <f t="shared" si="182"/>
        <v>1</v>
      </c>
      <c r="R3744" s="213">
        <f t="shared" si="183"/>
        <v>1</v>
      </c>
    </row>
    <row r="3745" spans="17:18" ht="12.75">
      <c r="Q3745" s="213">
        <f t="shared" si="182"/>
        <v>1</v>
      </c>
      <c r="R3745" s="213">
        <f t="shared" si="183"/>
        <v>1</v>
      </c>
    </row>
    <row r="3746" spans="17:18" ht="12.75">
      <c r="Q3746" s="213">
        <f t="shared" si="182"/>
        <v>1</v>
      </c>
      <c r="R3746" s="213">
        <f t="shared" si="183"/>
        <v>1</v>
      </c>
    </row>
    <row r="3747" spans="17:18" ht="12.75">
      <c r="Q3747" s="213">
        <f t="shared" si="182"/>
        <v>1</v>
      </c>
      <c r="R3747" s="213">
        <f t="shared" si="183"/>
        <v>1</v>
      </c>
    </row>
    <row r="3748" spans="17:18" ht="12.75">
      <c r="Q3748" s="213">
        <f t="shared" si="182"/>
        <v>1</v>
      </c>
      <c r="R3748" s="213">
        <f t="shared" si="183"/>
        <v>1</v>
      </c>
    </row>
    <row r="3749" spans="17:18" ht="12.75">
      <c r="Q3749" s="213">
        <f t="shared" si="182"/>
        <v>1</v>
      </c>
      <c r="R3749" s="213">
        <f t="shared" si="183"/>
        <v>1</v>
      </c>
    </row>
    <row r="3750" spans="17:18" ht="12.75">
      <c r="Q3750" s="213">
        <f t="shared" si="182"/>
        <v>1</v>
      </c>
      <c r="R3750" s="213">
        <f t="shared" si="183"/>
        <v>1</v>
      </c>
    </row>
    <row r="3751" spans="17:18" ht="12.75">
      <c r="Q3751" s="213">
        <f t="shared" si="182"/>
        <v>1</v>
      </c>
      <c r="R3751" s="213">
        <f t="shared" si="183"/>
        <v>1</v>
      </c>
    </row>
    <row r="3752" spans="17:18" ht="12.75">
      <c r="Q3752" s="213">
        <f t="shared" si="182"/>
        <v>1</v>
      </c>
      <c r="R3752" s="213">
        <f t="shared" si="183"/>
        <v>1</v>
      </c>
    </row>
    <row r="3753" spans="17:18" ht="12.75">
      <c r="Q3753" s="213">
        <f t="shared" si="182"/>
        <v>1</v>
      </c>
      <c r="R3753" s="213">
        <f t="shared" si="183"/>
        <v>1</v>
      </c>
    </row>
    <row r="3754" spans="17:18" ht="12.75">
      <c r="Q3754" s="213">
        <f t="shared" si="182"/>
        <v>1</v>
      </c>
      <c r="R3754" s="213">
        <f t="shared" si="183"/>
        <v>1</v>
      </c>
    </row>
    <row r="3755" spans="17:18" ht="12.75">
      <c r="Q3755" s="213">
        <f t="shared" si="182"/>
        <v>1</v>
      </c>
      <c r="R3755" s="213">
        <f t="shared" si="183"/>
        <v>1</v>
      </c>
    </row>
    <row r="3756" spans="17:18" ht="12.75">
      <c r="Q3756" s="213">
        <f t="shared" si="182"/>
        <v>1</v>
      </c>
      <c r="R3756" s="213">
        <f t="shared" si="183"/>
        <v>1</v>
      </c>
    </row>
    <row r="3757" spans="17:18" ht="12.75">
      <c r="Q3757" s="213">
        <f t="shared" si="182"/>
        <v>1</v>
      </c>
      <c r="R3757" s="213">
        <f t="shared" si="183"/>
        <v>1</v>
      </c>
    </row>
    <row r="3758" spans="17:18" ht="12.75">
      <c r="Q3758" s="213">
        <f t="shared" si="182"/>
        <v>1</v>
      </c>
      <c r="R3758" s="213">
        <f t="shared" si="183"/>
        <v>1</v>
      </c>
    </row>
    <row r="3759" spans="17:18" ht="12.75">
      <c r="Q3759" s="213">
        <f t="shared" si="182"/>
        <v>1</v>
      </c>
      <c r="R3759" s="213">
        <f t="shared" si="183"/>
        <v>1</v>
      </c>
    </row>
    <row r="3760" spans="17:18" ht="12.75">
      <c r="Q3760" s="213">
        <f t="shared" si="182"/>
        <v>1</v>
      </c>
      <c r="R3760" s="213">
        <f t="shared" si="183"/>
        <v>1</v>
      </c>
    </row>
    <row r="3761" spans="17:18" ht="12.75">
      <c r="Q3761" s="213">
        <f t="shared" si="182"/>
        <v>1</v>
      </c>
      <c r="R3761" s="213">
        <f t="shared" si="183"/>
        <v>1</v>
      </c>
    </row>
    <row r="3762" spans="17:18" ht="12.75">
      <c r="Q3762" s="213">
        <f t="shared" si="182"/>
        <v>1</v>
      </c>
      <c r="R3762" s="213">
        <f t="shared" si="183"/>
        <v>1</v>
      </c>
    </row>
    <row r="3763" spans="17:18" ht="12.75">
      <c r="Q3763" s="213">
        <f t="shared" si="182"/>
        <v>1</v>
      </c>
      <c r="R3763" s="213">
        <f t="shared" si="183"/>
        <v>1</v>
      </c>
    </row>
    <row r="3764" spans="17:18" ht="12.75">
      <c r="Q3764" s="213">
        <f t="shared" si="182"/>
        <v>1</v>
      </c>
      <c r="R3764" s="213">
        <f t="shared" si="183"/>
        <v>1</v>
      </c>
    </row>
    <row r="3765" spans="17:18" ht="12.75">
      <c r="Q3765" s="213">
        <f t="shared" si="182"/>
        <v>1</v>
      </c>
      <c r="R3765" s="213">
        <f t="shared" si="183"/>
        <v>1</v>
      </c>
    </row>
    <row r="3766" spans="17:18" ht="12.75">
      <c r="Q3766" s="213">
        <f t="shared" si="182"/>
        <v>1</v>
      </c>
      <c r="R3766" s="213">
        <f t="shared" si="183"/>
        <v>1</v>
      </c>
    </row>
    <row r="3767" spans="17:18" ht="12.75">
      <c r="Q3767" s="213">
        <f t="shared" si="182"/>
        <v>1</v>
      </c>
      <c r="R3767" s="213">
        <f t="shared" si="183"/>
        <v>1</v>
      </c>
    </row>
    <row r="3768" spans="17:18" ht="12.75">
      <c r="Q3768" s="213">
        <f t="shared" si="182"/>
        <v>1</v>
      </c>
      <c r="R3768" s="213">
        <f t="shared" si="183"/>
        <v>1</v>
      </c>
    </row>
    <row r="3769" spans="17:18" ht="12.75">
      <c r="Q3769" s="213">
        <f t="shared" si="182"/>
        <v>1</v>
      </c>
      <c r="R3769" s="213">
        <f t="shared" si="183"/>
        <v>1</v>
      </c>
    </row>
    <row r="3770" spans="17:18" ht="12.75">
      <c r="Q3770" s="213">
        <f t="shared" si="182"/>
        <v>1</v>
      </c>
      <c r="R3770" s="213">
        <f t="shared" si="183"/>
        <v>1</v>
      </c>
    </row>
    <row r="3771" spans="17:18" ht="12.75">
      <c r="Q3771" s="213">
        <f t="shared" si="182"/>
        <v>1</v>
      </c>
      <c r="R3771" s="213">
        <f t="shared" si="183"/>
        <v>1</v>
      </c>
    </row>
    <row r="3772" spans="17:18" ht="12.75">
      <c r="Q3772" s="213">
        <f t="shared" si="182"/>
        <v>1</v>
      </c>
      <c r="R3772" s="213">
        <f t="shared" si="183"/>
        <v>1</v>
      </c>
    </row>
    <row r="3773" spans="17:18" ht="12.75">
      <c r="Q3773" s="213">
        <f t="shared" si="182"/>
        <v>1</v>
      </c>
      <c r="R3773" s="213">
        <f t="shared" si="183"/>
        <v>1</v>
      </c>
    </row>
    <row r="3774" spans="17:18" ht="12.75">
      <c r="Q3774" s="213">
        <f t="shared" si="182"/>
        <v>1</v>
      </c>
      <c r="R3774" s="213">
        <f t="shared" si="183"/>
        <v>1</v>
      </c>
    </row>
    <row r="3775" spans="17:18" ht="12.75">
      <c r="Q3775" s="213">
        <f t="shared" si="182"/>
        <v>1</v>
      </c>
      <c r="R3775" s="213">
        <f t="shared" si="183"/>
        <v>1</v>
      </c>
    </row>
    <row r="3776" spans="17:18" ht="12.75">
      <c r="Q3776" s="213">
        <f t="shared" si="182"/>
        <v>1</v>
      </c>
      <c r="R3776" s="213">
        <f t="shared" si="183"/>
        <v>1</v>
      </c>
    </row>
    <row r="3777" spans="17:18" ht="12.75">
      <c r="Q3777" s="213">
        <f t="shared" si="182"/>
        <v>1</v>
      </c>
      <c r="R3777" s="213">
        <f t="shared" si="183"/>
        <v>1</v>
      </c>
    </row>
    <row r="3778" spans="17:18" ht="12.75">
      <c r="Q3778" s="213">
        <f t="shared" si="182"/>
        <v>1</v>
      </c>
      <c r="R3778" s="213">
        <f t="shared" si="183"/>
        <v>1</v>
      </c>
    </row>
    <row r="3779" spans="17:18" ht="12.75">
      <c r="Q3779" s="213">
        <f t="shared" si="182"/>
        <v>1</v>
      </c>
      <c r="R3779" s="213">
        <f t="shared" si="183"/>
        <v>1</v>
      </c>
    </row>
    <row r="3780" spans="17:18" ht="12.75">
      <c r="Q3780" s="213">
        <f t="shared" si="182"/>
        <v>1</v>
      </c>
      <c r="R3780" s="213">
        <f t="shared" si="183"/>
        <v>1</v>
      </c>
    </row>
    <row r="3781" spans="17:18" ht="12.75">
      <c r="Q3781" s="213">
        <f t="shared" si="182"/>
        <v>1</v>
      </c>
      <c r="R3781" s="213">
        <f t="shared" si="183"/>
        <v>1</v>
      </c>
    </row>
    <row r="3782" spans="17:18" ht="12.75">
      <c r="Q3782" s="213">
        <f t="shared" si="182"/>
        <v>1</v>
      </c>
      <c r="R3782" s="213">
        <f t="shared" si="183"/>
        <v>1</v>
      </c>
    </row>
    <row r="3783" spans="17:18" ht="12.75">
      <c r="Q3783" s="213">
        <f t="shared" si="182"/>
        <v>1</v>
      </c>
      <c r="R3783" s="213">
        <f t="shared" si="183"/>
        <v>1</v>
      </c>
    </row>
    <row r="3784" spans="17:18" ht="12.75">
      <c r="Q3784" s="213">
        <f t="shared" si="182"/>
        <v>1</v>
      </c>
      <c r="R3784" s="213">
        <f t="shared" si="183"/>
        <v>1</v>
      </c>
    </row>
    <row r="3785" spans="17:18" ht="12.75">
      <c r="Q3785" s="213">
        <f t="shared" si="182"/>
        <v>1</v>
      </c>
      <c r="R3785" s="213">
        <f t="shared" si="183"/>
        <v>1</v>
      </c>
    </row>
    <row r="3786" spans="17:18" ht="12.75">
      <c r="Q3786" s="213">
        <f t="shared" si="182"/>
        <v>1</v>
      </c>
      <c r="R3786" s="213">
        <f t="shared" si="183"/>
        <v>1</v>
      </c>
    </row>
    <row r="3787" spans="17:18" ht="12.75">
      <c r="Q3787" s="213">
        <f t="shared" si="182"/>
        <v>1</v>
      </c>
      <c r="R3787" s="213">
        <f t="shared" si="183"/>
        <v>1</v>
      </c>
    </row>
    <row r="3788" spans="17:18" ht="12.75">
      <c r="Q3788" s="213">
        <f t="shared" si="182"/>
        <v>1</v>
      </c>
      <c r="R3788" s="213">
        <f t="shared" si="183"/>
        <v>1</v>
      </c>
    </row>
    <row r="3789" spans="17:18" ht="12.75">
      <c r="Q3789" s="213">
        <f t="shared" si="182"/>
        <v>1</v>
      </c>
      <c r="R3789" s="213">
        <f t="shared" si="183"/>
        <v>1</v>
      </c>
    </row>
    <row r="3790" spans="17:18" ht="12.75">
      <c r="Q3790" s="213">
        <f t="shared" si="182"/>
        <v>1</v>
      </c>
      <c r="R3790" s="213">
        <f t="shared" si="183"/>
        <v>1</v>
      </c>
    </row>
    <row r="3791" spans="17:18" ht="12.75">
      <c r="Q3791" s="213">
        <f t="shared" si="182"/>
        <v>1</v>
      </c>
      <c r="R3791" s="213">
        <f t="shared" si="183"/>
        <v>1</v>
      </c>
    </row>
    <row r="3792" spans="17:18" ht="12.75">
      <c r="Q3792" s="213">
        <f t="shared" si="182"/>
        <v>1</v>
      </c>
      <c r="R3792" s="213">
        <f t="shared" si="183"/>
        <v>1</v>
      </c>
    </row>
    <row r="3793" spans="17:18" ht="12.75">
      <c r="Q3793" s="213">
        <f t="shared" si="182"/>
        <v>1</v>
      </c>
      <c r="R3793" s="213">
        <f t="shared" si="183"/>
        <v>1</v>
      </c>
    </row>
    <row r="3794" spans="17:18" ht="12.75">
      <c r="Q3794" s="213">
        <f t="shared" si="182"/>
        <v>1</v>
      </c>
      <c r="R3794" s="213">
        <f t="shared" si="183"/>
        <v>1</v>
      </c>
    </row>
    <row r="3795" spans="17:18" ht="12.75">
      <c r="Q3795" s="213">
        <f t="shared" si="182"/>
        <v>1</v>
      </c>
      <c r="R3795" s="213">
        <f t="shared" si="183"/>
        <v>1</v>
      </c>
    </row>
    <row r="3796" spans="17:18" ht="12.75">
      <c r="Q3796" s="213">
        <f aca="true" t="shared" si="184" ref="Q3796:Q3859">IF(D3796="H",0.5,IF(D3796="L",3,1))</f>
        <v>1</v>
      </c>
      <c r="R3796" s="213">
        <f aca="true" t="shared" si="185" ref="R3796:R3859">IF(D3796="H",3,IF(D3796="L",0.5,1))</f>
        <v>1</v>
      </c>
    </row>
    <row r="3797" spans="17:18" ht="12.75">
      <c r="Q3797" s="213">
        <f t="shared" si="184"/>
        <v>1</v>
      </c>
      <c r="R3797" s="213">
        <f t="shared" si="185"/>
        <v>1</v>
      </c>
    </row>
    <row r="3798" spans="17:18" ht="12.75">
      <c r="Q3798" s="213">
        <f t="shared" si="184"/>
        <v>1</v>
      </c>
      <c r="R3798" s="213">
        <f t="shared" si="185"/>
        <v>1</v>
      </c>
    </row>
    <row r="3799" spans="17:18" ht="12.75">
      <c r="Q3799" s="213">
        <f t="shared" si="184"/>
        <v>1</v>
      </c>
      <c r="R3799" s="213">
        <f t="shared" si="185"/>
        <v>1</v>
      </c>
    </row>
    <row r="3800" spans="17:18" ht="12.75">
      <c r="Q3800" s="213">
        <f t="shared" si="184"/>
        <v>1</v>
      </c>
      <c r="R3800" s="213">
        <f t="shared" si="185"/>
        <v>1</v>
      </c>
    </row>
    <row r="3801" spans="17:18" ht="12.75">
      <c r="Q3801" s="213">
        <f t="shared" si="184"/>
        <v>1</v>
      </c>
      <c r="R3801" s="213">
        <f t="shared" si="185"/>
        <v>1</v>
      </c>
    </row>
    <row r="3802" spans="17:18" ht="12.75">
      <c r="Q3802" s="213">
        <f t="shared" si="184"/>
        <v>1</v>
      </c>
      <c r="R3802" s="213">
        <f t="shared" si="185"/>
        <v>1</v>
      </c>
    </row>
    <row r="3803" spans="17:18" ht="12.75">
      <c r="Q3803" s="213">
        <f t="shared" si="184"/>
        <v>1</v>
      </c>
      <c r="R3803" s="213">
        <f t="shared" si="185"/>
        <v>1</v>
      </c>
    </row>
    <row r="3804" spans="17:18" ht="12.75">
      <c r="Q3804" s="213">
        <f t="shared" si="184"/>
        <v>1</v>
      </c>
      <c r="R3804" s="213">
        <f t="shared" si="185"/>
        <v>1</v>
      </c>
    </row>
    <row r="3805" spans="17:18" ht="12.75">
      <c r="Q3805" s="213">
        <f t="shared" si="184"/>
        <v>1</v>
      </c>
      <c r="R3805" s="213">
        <f t="shared" si="185"/>
        <v>1</v>
      </c>
    </row>
    <row r="3806" spans="17:18" ht="12.75">
      <c r="Q3806" s="213">
        <f t="shared" si="184"/>
        <v>1</v>
      </c>
      <c r="R3806" s="213">
        <f t="shared" si="185"/>
        <v>1</v>
      </c>
    </row>
    <row r="3807" spans="17:18" ht="12.75">
      <c r="Q3807" s="213">
        <f t="shared" si="184"/>
        <v>1</v>
      </c>
      <c r="R3807" s="213">
        <f t="shared" si="185"/>
        <v>1</v>
      </c>
    </row>
    <row r="3808" spans="17:18" ht="12.75">
      <c r="Q3808" s="213">
        <f t="shared" si="184"/>
        <v>1</v>
      </c>
      <c r="R3808" s="213">
        <f t="shared" si="185"/>
        <v>1</v>
      </c>
    </row>
    <row r="3809" spans="17:18" ht="12.75">
      <c r="Q3809" s="213">
        <f t="shared" si="184"/>
        <v>1</v>
      </c>
      <c r="R3809" s="213">
        <f t="shared" si="185"/>
        <v>1</v>
      </c>
    </row>
    <row r="3810" spans="17:18" ht="12.75">
      <c r="Q3810" s="213">
        <f t="shared" si="184"/>
        <v>1</v>
      </c>
      <c r="R3810" s="213">
        <f t="shared" si="185"/>
        <v>1</v>
      </c>
    </row>
    <row r="3811" spans="17:18" ht="12.75">
      <c r="Q3811" s="213">
        <f t="shared" si="184"/>
        <v>1</v>
      </c>
      <c r="R3811" s="213">
        <f t="shared" si="185"/>
        <v>1</v>
      </c>
    </row>
    <row r="3812" spans="17:18" ht="12.75">
      <c r="Q3812" s="213">
        <f t="shared" si="184"/>
        <v>1</v>
      </c>
      <c r="R3812" s="213">
        <f t="shared" si="185"/>
        <v>1</v>
      </c>
    </row>
    <row r="3813" spans="17:18" ht="12.75">
      <c r="Q3813" s="213">
        <f t="shared" si="184"/>
        <v>1</v>
      </c>
      <c r="R3813" s="213">
        <f t="shared" si="185"/>
        <v>1</v>
      </c>
    </row>
    <row r="3814" spans="17:18" ht="12.75">
      <c r="Q3814" s="213">
        <f t="shared" si="184"/>
        <v>1</v>
      </c>
      <c r="R3814" s="213">
        <f t="shared" si="185"/>
        <v>1</v>
      </c>
    </row>
    <row r="3815" spans="17:18" ht="12.75">
      <c r="Q3815" s="213">
        <f t="shared" si="184"/>
        <v>1</v>
      </c>
      <c r="R3815" s="213">
        <f t="shared" si="185"/>
        <v>1</v>
      </c>
    </row>
    <row r="3816" spans="17:18" ht="12.75">
      <c r="Q3816" s="213">
        <f t="shared" si="184"/>
        <v>1</v>
      </c>
      <c r="R3816" s="213">
        <f t="shared" si="185"/>
        <v>1</v>
      </c>
    </row>
    <row r="3817" spans="17:18" ht="12.75">
      <c r="Q3817" s="213">
        <f t="shared" si="184"/>
        <v>1</v>
      </c>
      <c r="R3817" s="213">
        <f t="shared" si="185"/>
        <v>1</v>
      </c>
    </row>
    <row r="3818" spans="17:18" ht="12.75">
      <c r="Q3818" s="213">
        <f t="shared" si="184"/>
        <v>1</v>
      </c>
      <c r="R3818" s="213">
        <f t="shared" si="185"/>
        <v>1</v>
      </c>
    </row>
    <row r="3819" spans="17:18" ht="12.75">
      <c r="Q3819" s="213">
        <f t="shared" si="184"/>
        <v>1</v>
      </c>
      <c r="R3819" s="213">
        <f t="shared" si="185"/>
        <v>1</v>
      </c>
    </row>
    <row r="3820" spans="17:18" ht="12.75">
      <c r="Q3820" s="213">
        <f t="shared" si="184"/>
        <v>1</v>
      </c>
      <c r="R3820" s="213">
        <f t="shared" si="185"/>
        <v>1</v>
      </c>
    </row>
    <row r="3821" spans="17:18" ht="12.75">
      <c r="Q3821" s="213">
        <f t="shared" si="184"/>
        <v>1</v>
      </c>
      <c r="R3821" s="213">
        <f t="shared" si="185"/>
        <v>1</v>
      </c>
    </row>
    <row r="3822" spans="17:18" ht="12.75">
      <c r="Q3822" s="213">
        <f t="shared" si="184"/>
        <v>1</v>
      </c>
      <c r="R3822" s="213">
        <f t="shared" si="185"/>
        <v>1</v>
      </c>
    </row>
    <row r="3823" spans="17:18" ht="12.75">
      <c r="Q3823" s="213">
        <f t="shared" si="184"/>
        <v>1</v>
      </c>
      <c r="R3823" s="213">
        <f t="shared" si="185"/>
        <v>1</v>
      </c>
    </row>
    <row r="3824" spans="17:18" ht="12.75">
      <c r="Q3824" s="213">
        <f t="shared" si="184"/>
        <v>1</v>
      </c>
      <c r="R3824" s="213">
        <f t="shared" si="185"/>
        <v>1</v>
      </c>
    </row>
    <row r="3825" spans="17:18" ht="12.75">
      <c r="Q3825" s="213">
        <f t="shared" si="184"/>
        <v>1</v>
      </c>
      <c r="R3825" s="213">
        <f t="shared" si="185"/>
        <v>1</v>
      </c>
    </row>
    <row r="3826" spans="17:18" ht="12.75">
      <c r="Q3826" s="213">
        <f t="shared" si="184"/>
        <v>1</v>
      </c>
      <c r="R3826" s="213">
        <f t="shared" si="185"/>
        <v>1</v>
      </c>
    </row>
    <row r="3827" spans="17:18" ht="12.75">
      <c r="Q3827" s="213">
        <f t="shared" si="184"/>
        <v>1</v>
      </c>
      <c r="R3827" s="213">
        <f t="shared" si="185"/>
        <v>1</v>
      </c>
    </row>
    <row r="3828" spans="17:18" ht="12.75">
      <c r="Q3828" s="213">
        <f t="shared" si="184"/>
        <v>1</v>
      </c>
      <c r="R3828" s="213">
        <f t="shared" si="185"/>
        <v>1</v>
      </c>
    </row>
    <row r="3829" spans="17:18" ht="12.75">
      <c r="Q3829" s="213">
        <f t="shared" si="184"/>
        <v>1</v>
      </c>
      <c r="R3829" s="213">
        <f t="shared" si="185"/>
        <v>1</v>
      </c>
    </row>
    <row r="3830" spans="17:18" ht="12.75">
      <c r="Q3830" s="213">
        <f t="shared" si="184"/>
        <v>1</v>
      </c>
      <c r="R3830" s="213">
        <f t="shared" si="185"/>
        <v>1</v>
      </c>
    </row>
    <row r="3831" spans="17:18" ht="12.75">
      <c r="Q3831" s="213">
        <f t="shared" si="184"/>
        <v>1</v>
      </c>
      <c r="R3831" s="213">
        <f t="shared" si="185"/>
        <v>1</v>
      </c>
    </row>
    <row r="3832" spans="17:18" ht="12.75">
      <c r="Q3832" s="213">
        <f t="shared" si="184"/>
        <v>1</v>
      </c>
      <c r="R3832" s="213">
        <f t="shared" si="185"/>
        <v>1</v>
      </c>
    </row>
    <row r="3833" spans="17:18" ht="12.75">
      <c r="Q3833" s="213">
        <f t="shared" si="184"/>
        <v>1</v>
      </c>
      <c r="R3833" s="213">
        <f t="shared" si="185"/>
        <v>1</v>
      </c>
    </row>
    <row r="3834" spans="17:18" ht="12.75">
      <c r="Q3834" s="213">
        <f t="shared" si="184"/>
        <v>1</v>
      </c>
      <c r="R3834" s="213">
        <f t="shared" si="185"/>
        <v>1</v>
      </c>
    </row>
    <row r="3835" spans="17:18" ht="12.75">
      <c r="Q3835" s="213">
        <f t="shared" si="184"/>
        <v>1</v>
      </c>
      <c r="R3835" s="213">
        <f t="shared" si="185"/>
        <v>1</v>
      </c>
    </row>
    <row r="3836" spans="17:18" ht="12.75">
      <c r="Q3836" s="213">
        <f t="shared" si="184"/>
        <v>1</v>
      </c>
      <c r="R3836" s="213">
        <f t="shared" si="185"/>
        <v>1</v>
      </c>
    </row>
    <row r="3837" spans="17:18" ht="12.75">
      <c r="Q3837" s="213">
        <f t="shared" si="184"/>
        <v>1</v>
      </c>
      <c r="R3837" s="213">
        <f t="shared" si="185"/>
        <v>1</v>
      </c>
    </row>
    <row r="3838" spans="17:18" ht="12.75">
      <c r="Q3838" s="213">
        <f t="shared" si="184"/>
        <v>1</v>
      </c>
      <c r="R3838" s="213">
        <f t="shared" si="185"/>
        <v>1</v>
      </c>
    </row>
    <row r="3839" spans="17:18" ht="12.75">
      <c r="Q3839" s="213">
        <f t="shared" si="184"/>
        <v>1</v>
      </c>
      <c r="R3839" s="213">
        <f t="shared" si="185"/>
        <v>1</v>
      </c>
    </row>
    <row r="3840" spans="17:18" ht="12.75">
      <c r="Q3840" s="213">
        <f t="shared" si="184"/>
        <v>1</v>
      </c>
      <c r="R3840" s="213">
        <f t="shared" si="185"/>
        <v>1</v>
      </c>
    </row>
    <row r="3841" spans="17:18" ht="12.75">
      <c r="Q3841" s="213">
        <f t="shared" si="184"/>
        <v>1</v>
      </c>
      <c r="R3841" s="213">
        <f t="shared" si="185"/>
        <v>1</v>
      </c>
    </row>
    <row r="3842" spans="17:18" ht="12.75">
      <c r="Q3842" s="213">
        <f t="shared" si="184"/>
        <v>1</v>
      </c>
      <c r="R3842" s="213">
        <f t="shared" si="185"/>
        <v>1</v>
      </c>
    </row>
    <row r="3843" spans="17:18" ht="12.75">
      <c r="Q3843" s="213">
        <f t="shared" si="184"/>
        <v>1</v>
      </c>
      <c r="R3843" s="213">
        <f t="shared" si="185"/>
        <v>1</v>
      </c>
    </row>
    <row r="3844" spans="17:18" ht="12.75">
      <c r="Q3844" s="213">
        <f t="shared" si="184"/>
        <v>1</v>
      </c>
      <c r="R3844" s="213">
        <f t="shared" si="185"/>
        <v>1</v>
      </c>
    </row>
    <row r="3845" spans="17:18" ht="12.75">
      <c r="Q3845" s="213">
        <f t="shared" si="184"/>
        <v>1</v>
      </c>
      <c r="R3845" s="213">
        <f t="shared" si="185"/>
        <v>1</v>
      </c>
    </row>
    <row r="3846" spans="17:18" ht="12.75">
      <c r="Q3846" s="213">
        <f t="shared" si="184"/>
        <v>1</v>
      </c>
      <c r="R3846" s="213">
        <f t="shared" si="185"/>
        <v>1</v>
      </c>
    </row>
    <row r="3847" spans="17:18" ht="12.75">
      <c r="Q3847" s="213">
        <f t="shared" si="184"/>
        <v>1</v>
      </c>
      <c r="R3847" s="213">
        <f t="shared" si="185"/>
        <v>1</v>
      </c>
    </row>
    <row r="3848" spans="17:18" ht="12.75">
      <c r="Q3848" s="213">
        <f t="shared" si="184"/>
        <v>1</v>
      </c>
      <c r="R3848" s="213">
        <f t="shared" si="185"/>
        <v>1</v>
      </c>
    </row>
    <row r="3849" spans="17:18" ht="12.75">
      <c r="Q3849" s="213">
        <f t="shared" si="184"/>
        <v>1</v>
      </c>
      <c r="R3849" s="213">
        <f t="shared" si="185"/>
        <v>1</v>
      </c>
    </row>
    <row r="3850" spans="17:18" ht="12.75">
      <c r="Q3850" s="213">
        <f t="shared" si="184"/>
        <v>1</v>
      </c>
      <c r="R3850" s="213">
        <f t="shared" si="185"/>
        <v>1</v>
      </c>
    </row>
    <row r="3851" spans="17:18" ht="12.75">
      <c r="Q3851" s="213">
        <f t="shared" si="184"/>
        <v>1</v>
      </c>
      <c r="R3851" s="213">
        <f t="shared" si="185"/>
        <v>1</v>
      </c>
    </row>
    <row r="3852" spans="17:18" ht="12.75">
      <c r="Q3852" s="213">
        <f t="shared" si="184"/>
        <v>1</v>
      </c>
      <c r="R3852" s="213">
        <f t="shared" si="185"/>
        <v>1</v>
      </c>
    </row>
    <row r="3853" spans="17:18" ht="12.75">
      <c r="Q3853" s="213">
        <f t="shared" si="184"/>
        <v>1</v>
      </c>
      <c r="R3853" s="213">
        <f t="shared" si="185"/>
        <v>1</v>
      </c>
    </row>
    <row r="3854" spans="17:18" ht="12.75">
      <c r="Q3854" s="213">
        <f t="shared" si="184"/>
        <v>1</v>
      </c>
      <c r="R3854" s="213">
        <f t="shared" si="185"/>
        <v>1</v>
      </c>
    </row>
    <row r="3855" spans="17:18" ht="12.75">
      <c r="Q3855" s="213">
        <f t="shared" si="184"/>
        <v>1</v>
      </c>
      <c r="R3855" s="213">
        <f t="shared" si="185"/>
        <v>1</v>
      </c>
    </row>
    <row r="3856" spans="17:18" ht="12.75">
      <c r="Q3856" s="213">
        <f t="shared" si="184"/>
        <v>1</v>
      </c>
      <c r="R3856" s="213">
        <f t="shared" si="185"/>
        <v>1</v>
      </c>
    </row>
    <row r="3857" spans="17:18" ht="12.75">
      <c r="Q3857" s="213">
        <f t="shared" si="184"/>
        <v>1</v>
      </c>
      <c r="R3857" s="213">
        <f t="shared" si="185"/>
        <v>1</v>
      </c>
    </row>
    <row r="3858" spans="17:18" ht="12.75">
      <c r="Q3858" s="213">
        <f t="shared" si="184"/>
        <v>1</v>
      </c>
      <c r="R3858" s="213">
        <f t="shared" si="185"/>
        <v>1</v>
      </c>
    </row>
    <row r="3859" spans="17:18" ht="12.75">
      <c r="Q3859" s="213">
        <f t="shared" si="184"/>
        <v>1</v>
      </c>
      <c r="R3859" s="213">
        <f t="shared" si="185"/>
        <v>1</v>
      </c>
    </row>
    <row r="3860" spans="17:18" ht="12.75">
      <c r="Q3860" s="213">
        <f aca="true" t="shared" si="186" ref="Q3860:Q3923">IF(D3860="H",0.5,IF(D3860="L",3,1))</f>
        <v>1</v>
      </c>
      <c r="R3860" s="213">
        <f aca="true" t="shared" si="187" ref="R3860:R3923">IF(D3860="H",3,IF(D3860="L",0.5,1))</f>
        <v>1</v>
      </c>
    </row>
    <row r="3861" spans="17:18" ht="12.75">
      <c r="Q3861" s="213">
        <f t="shared" si="186"/>
        <v>1</v>
      </c>
      <c r="R3861" s="213">
        <f t="shared" si="187"/>
        <v>1</v>
      </c>
    </row>
    <row r="3862" spans="17:18" ht="12.75">
      <c r="Q3862" s="213">
        <f t="shared" si="186"/>
        <v>1</v>
      </c>
      <c r="R3862" s="213">
        <f t="shared" si="187"/>
        <v>1</v>
      </c>
    </row>
    <row r="3863" spans="17:18" ht="12.75">
      <c r="Q3863" s="213">
        <f t="shared" si="186"/>
        <v>1</v>
      </c>
      <c r="R3863" s="213">
        <f t="shared" si="187"/>
        <v>1</v>
      </c>
    </row>
    <row r="3864" spans="17:18" ht="12.75">
      <c r="Q3864" s="213">
        <f t="shared" si="186"/>
        <v>1</v>
      </c>
      <c r="R3864" s="213">
        <f t="shared" si="187"/>
        <v>1</v>
      </c>
    </row>
    <row r="3865" spans="17:18" ht="12.75">
      <c r="Q3865" s="213">
        <f t="shared" si="186"/>
        <v>1</v>
      </c>
      <c r="R3865" s="213">
        <f t="shared" si="187"/>
        <v>1</v>
      </c>
    </row>
    <row r="3866" spans="17:18" ht="12.75">
      <c r="Q3866" s="213">
        <f t="shared" si="186"/>
        <v>1</v>
      </c>
      <c r="R3866" s="213">
        <f t="shared" si="187"/>
        <v>1</v>
      </c>
    </row>
    <row r="3867" spans="17:18" ht="12.75">
      <c r="Q3867" s="213">
        <f t="shared" si="186"/>
        <v>1</v>
      </c>
      <c r="R3867" s="213">
        <f t="shared" si="187"/>
        <v>1</v>
      </c>
    </row>
    <row r="3868" spans="17:18" ht="12.75">
      <c r="Q3868" s="213">
        <f t="shared" si="186"/>
        <v>1</v>
      </c>
      <c r="R3868" s="213">
        <f t="shared" si="187"/>
        <v>1</v>
      </c>
    </row>
    <row r="3869" spans="17:18" ht="12.75">
      <c r="Q3869" s="213">
        <f t="shared" si="186"/>
        <v>1</v>
      </c>
      <c r="R3869" s="213">
        <f t="shared" si="187"/>
        <v>1</v>
      </c>
    </row>
    <row r="3870" spans="17:18" ht="12.75">
      <c r="Q3870" s="213">
        <f t="shared" si="186"/>
        <v>1</v>
      </c>
      <c r="R3870" s="213">
        <f t="shared" si="187"/>
        <v>1</v>
      </c>
    </row>
    <row r="3871" spans="17:18" ht="12.75">
      <c r="Q3871" s="213">
        <f t="shared" si="186"/>
        <v>1</v>
      </c>
      <c r="R3871" s="213">
        <f t="shared" si="187"/>
        <v>1</v>
      </c>
    </row>
    <row r="3872" spans="17:18" ht="12.75">
      <c r="Q3872" s="213">
        <f t="shared" si="186"/>
        <v>1</v>
      </c>
      <c r="R3872" s="213">
        <f t="shared" si="187"/>
        <v>1</v>
      </c>
    </row>
    <row r="3873" spans="17:18" ht="12.75">
      <c r="Q3873" s="213">
        <f t="shared" si="186"/>
        <v>1</v>
      </c>
      <c r="R3873" s="213">
        <f t="shared" si="187"/>
        <v>1</v>
      </c>
    </row>
    <row r="3874" spans="17:18" ht="12.75">
      <c r="Q3874" s="213">
        <f t="shared" si="186"/>
        <v>1</v>
      </c>
      <c r="R3874" s="213">
        <f t="shared" si="187"/>
        <v>1</v>
      </c>
    </row>
    <row r="3875" spans="17:18" ht="12.75">
      <c r="Q3875" s="213">
        <f t="shared" si="186"/>
        <v>1</v>
      </c>
      <c r="R3875" s="213">
        <f t="shared" si="187"/>
        <v>1</v>
      </c>
    </row>
    <row r="3876" spans="17:18" ht="12.75">
      <c r="Q3876" s="213">
        <f t="shared" si="186"/>
        <v>1</v>
      </c>
      <c r="R3876" s="213">
        <f t="shared" si="187"/>
        <v>1</v>
      </c>
    </row>
    <row r="3877" spans="17:18" ht="12.75">
      <c r="Q3877" s="213">
        <f t="shared" si="186"/>
        <v>1</v>
      </c>
      <c r="R3877" s="213">
        <f t="shared" si="187"/>
        <v>1</v>
      </c>
    </row>
    <row r="3878" spans="17:18" ht="12.75">
      <c r="Q3878" s="213">
        <f t="shared" si="186"/>
        <v>1</v>
      </c>
      <c r="R3878" s="213">
        <f t="shared" si="187"/>
        <v>1</v>
      </c>
    </row>
    <row r="3879" spans="17:18" ht="12.75">
      <c r="Q3879" s="213">
        <f t="shared" si="186"/>
        <v>1</v>
      </c>
      <c r="R3879" s="213">
        <f t="shared" si="187"/>
        <v>1</v>
      </c>
    </row>
    <row r="3880" spans="17:18" ht="12.75">
      <c r="Q3880" s="213">
        <f t="shared" si="186"/>
        <v>1</v>
      </c>
      <c r="R3880" s="213">
        <f t="shared" si="187"/>
        <v>1</v>
      </c>
    </row>
    <row r="3881" spans="17:18" ht="12.75">
      <c r="Q3881" s="213">
        <f t="shared" si="186"/>
        <v>1</v>
      </c>
      <c r="R3881" s="213">
        <f t="shared" si="187"/>
        <v>1</v>
      </c>
    </row>
    <row r="3882" spans="17:18" ht="12.75">
      <c r="Q3882" s="213">
        <f t="shared" si="186"/>
        <v>1</v>
      </c>
      <c r="R3882" s="213">
        <f t="shared" si="187"/>
        <v>1</v>
      </c>
    </row>
    <row r="3883" spans="17:18" ht="12.75">
      <c r="Q3883" s="213">
        <f t="shared" si="186"/>
        <v>1</v>
      </c>
      <c r="R3883" s="213">
        <f t="shared" si="187"/>
        <v>1</v>
      </c>
    </row>
    <row r="3884" spans="17:18" ht="12.75">
      <c r="Q3884" s="213">
        <f t="shared" si="186"/>
        <v>1</v>
      </c>
      <c r="R3884" s="213">
        <f t="shared" si="187"/>
        <v>1</v>
      </c>
    </row>
    <row r="3885" spans="17:18" ht="12.75">
      <c r="Q3885" s="213">
        <f t="shared" si="186"/>
        <v>1</v>
      </c>
      <c r="R3885" s="213">
        <f t="shared" si="187"/>
        <v>1</v>
      </c>
    </row>
    <row r="3886" spans="17:18" ht="12.75">
      <c r="Q3886" s="213">
        <f t="shared" si="186"/>
        <v>1</v>
      </c>
      <c r="R3886" s="213">
        <f t="shared" si="187"/>
        <v>1</v>
      </c>
    </row>
    <row r="3887" spans="17:18" ht="12.75">
      <c r="Q3887" s="213">
        <f t="shared" si="186"/>
        <v>1</v>
      </c>
      <c r="R3887" s="213">
        <f t="shared" si="187"/>
        <v>1</v>
      </c>
    </row>
    <row r="3888" spans="17:18" ht="12.75">
      <c r="Q3888" s="213">
        <f t="shared" si="186"/>
        <v>1</v>
      </c>
      <c r="R3888" s="213">
        <f t="shared" si="187"/>
        <v>1</v>
      </c>
    </row>
    <row r="3889" spans="17:18" ht="12.75">
      <c r="Q3889" s="213">
        <f t="shared" si="186"/>
        <v>1</v>
      </c>
      <c r="R3889" s="213">
        <f t="shared" si="187"/>
        <v>1</v>
      </c>
    </row>
    <row r="3890" spans="17:18" ht="12.75">
      <c r="Q3890" s="213">
        <f t="shared" si="186"/>
        <v>1</v>
      </c>
      <c r="R3890" s="213">
        <f t="shared" si="187"/>
        <v>1</v>
      </c>
    </row>
    <row r="3891" spans="17:18" ht="12.75">
      <c r="Q3891" s="213">
        <f t="shared" si="186"/>
        <v>1</v>
      </c>
      <c r="R3891" s="213">
        <f t="shared" si="187"/>
        <v>1</v>
      </c>
    </row>
    <row r="3892" spans="17:18" ht="12.75">
      <c r="Q3892" s="213">
        <f t="shared" si="186"/>
        <v>1</v>
      </c>
      <c r="R3892" s="213">
        <f t="shared" si="187"/>
        <v>1</v>
      </c>
    </row>
    <row r="3893" spans="17:18" ht="12.75">
      <c r="Q3893" s="213">
        <f t="shared" si="186"/>
        <v>1</v>
      </c>
      <c r="R3893" s="213">
        <f t="shared" si="187"/>
        <v>1</v>
      </c>
    </row>
    <row r="3894" spans="17:18" ht="12.75">
      <c r="Q3894" s="213">
        <f t="shared" si="186"/>
        <v>1</v>
      </c>
      <c r="R3894" s="213">
        <f t="shared" si="187"/>
        <v>1</v>
      </c>
    </row>
    <row r="3895" spans="17:18" ht="12.75">
      <c r="Q3895" s="213">
        <f t="shared" si="186"/>
        <v>1</v>
      </c>
      <c r="R3895" s="213">
        <f t="shared" si="187"/>
        <v>1</v>
      </c>
    </row>
    <row r="3896" spans="17:18" ht="12.75">
      <c r="Q3896" s="213">
        <f t="shared" si="186"/>
        <v>1</v>
      </c>
      <c r="R3896" s="213">
        <f t="shared" si="187"/>
        <v>1</v>
      </c>
    </row>
    <row r="3897" spans="17:18" ht="12.75">
      <c r="Q3897" s="213">
        <f t="shared" si="186"/>
        <v>1</v>
      </c>
      <c r="R3897" s="213">
        <f t="shared" si="187"/>
        <v>1</v>
      </c>
    </row>
    <row r="3898" spans="17:18" ht="12.75">
      <c r="Q3898" s="213">
        <f t="shared" si="186"/>
        <v>1</v>
      </c>
      <c r="R3898" s="213">
        <f t="shared" si="187"/>
        <v>1</v>
      </c>
    </row>
    <row r="3899" spans="17:18" ht="12.75">
      <c r="Q3899" s="213">
        <f t="shared" si="186"/>
        <v>1</v>
      </c>
      <c r="R3899" s="213">
        <f t="shared" si="187"/>
        <v>1</v>
      </c>
    </row>
    <row r="3900" spans="17:18" ht="12.75">
      <c r="Q3900" s="213">
        <f t="shared" si="186"/>
        <v>1</v>
      </c>
      <c r="R3900" s="213">
        <f t="shared" si="187"/>
        <v>1</v>
      </c>
    </row>
    <row r="3901" spans="17:18" ht="12.75">
      <c r="Q3901" s="213">
        <f t="shared" si="186"/>
        <v>1</v>
      </c>
      <c r="R3901" s="213">
        <f t="shared" si="187"/>
        <v>1</v>
      </c>
    </row>
    <row r="3902" spans="17:18" ht="12.75">
      <c r="Q3902" s="213">
        <f t="shared" si="186"/>
        <v>1</v>
      </c>
      <c r="R3902" s="213">
        <f t="shared" si="187"/>
        <v>1</v>
      </c>
    </row>
    <row r="3903" spans="17:18" ht="12.75">
      <c r="Q3903" s="213">
        <f t="shared" si="186"/>
        <v>1</v>
      </c>
      <c r="R3903" s="213">
        <f t="shared" si="187"/>
        <v>1</v>
      </c>
    </row>
    <row r="3904" spans="17:18" ht="12.75">
      <c r="Q3904" s="213">
        <f t="shared" si="186"/>
        <v>1</v>
      </c>
      <c r="R3904" s="213">
        <f t="shared" si="187"/>
        <v>1</v>
      </c>
    </row>
    <row r="3905" spans="17:18" ht="12.75">
      <c r="Q3905" s="213">
        <f t="shared" si="186"/>
        <v>1</v>
      </c>
      <c r="R3905" s="213">
        <f t="shared" si="187"/>
        <v>1</v>
      </c>
    </row>
    <row r="3906" spans="17:18" ht="12.75">
      <c r="Q3906" s="213">
        <f t="shared" si="186"/>
        <v>1</v>
      </c>
      <c r="R3906" s="213">
        <f t="shared" si="187"/>
        <v>1</v>
      </c>
    </row>
    <row r="3907" spans="17:18" ht="12.75">
      <c r="Q3907" s="213">
        <f t="shared" si="186"/>
        <v>1</v>
      </c>
      <c r="R3907" s="213">
        <f t="shared" si="187"/>
        <v>1</v>
      </c>
    </row>
    <row r="3908" spans="17:18" ht="12.75">
      <c r="Q3908" s="213">
        <f t="shared" si="186"/>
        <v>1</v>
      </c>
      <c r="R3908" s="213">
        <f t="shared" si="187"/>
        <v>1</v>
      </c>
    </row>
    <row r="3909" spans="17:18" ht="12.75">
      <c r="Q3909" s="213">
        <f t="shared" si="186"/>
        <v>1</v>
      </c>
      <c r="R3909" s="213">
        <f t="shared" si="187"/>
        <v>1</v>
      </c>
    </row>
    <row r="3910" spans="17:18" ht="12.75">
      <c r="Q3910" s="213">
        <f t="shared" si="186"/>
        <v>1</v>
      </c>
      <c r="R3910" s="213">
        <f t="shared" si="187"/>
        <v>1</v>
      </c>
    </row>
    <row r="3911" spans="17:18" ht="12.75">
      <c r="Q3911" s="213">
        <f t="shared" si="186"/>
        <v>1</v>
      </c>
      <c r="R3911" s="213">
        <f t="shared" si="187"/>
        <v>1</v>
      </c>
    </row>
    <row r="3912" spans="17:18" ht="12.75">
      <c r="Q3912" s="213">
        <f t="shared" si="186"/>
        <v>1</v>
      </c>
      <c r="R3912" s="213">
        <f t="shared" si="187"/>
        <v>1</v>
      </c>
    </row>
    <row r="3913" spans="17:18" ht="12.75">
      <c r="Q3913" s="213">
        <f t="shared" si="186"/>
        <v>1</v>
      </c>
      <c r="R3913" s="213">
        <f t="shared" si="187"/>
        <v>1</v>
      </c>
    </row>
    <row r="3914" spans="17:18" ht="12.75">
      <c r="Q3914" s="213">
        <f t="shared" si="186"/>
        <v>1</v>
      </c>
      <c r="R3914" s="213">
        <f t="shared" si="187"/>
        <v>1</v>
      </c>
    </row>
    <row r="3915" spans="17:18" ht="12.75">
      <c r="Q3915" s="213">
        <f t="shared" si="186"/>
        <v>1</v>
      </c>
      <c r="R3915" s="213">
        <f t="shared" si="187"/>
        <v>1</v>
      </c>
    </row>
    <row r="3916" spans="17:18" ht="12.75">
      <c r="Q3916" s="213">
        <f t="shared" si="186"/>
        <v>1</v>
      </c>
      <c r="R3916" s="213">
        <f t="shared" si="187"/>
        <v>1</v>
      </c>
    </row>
    <row r="3917" spans="17:18" ht="12.75">
      <c r="Q3917" s="213">
        <f t="shared" si="186"/>
        <v>1</v>
      </c>
      <c r="R3917" s="213">
        <f t="shared" si="187"/>
        <v>1</v>
      </c>
    </row>
    <row r="3918" spans="17:18" ht="12.75">
      <c r="Q3918" s="213">
        <f t="shared" si="186"/>
        <v>1</v>
      </c>
      <c r="R3918" s="213">
        <f t="shared" si="187"/>
        <v>1</v>
      </c>
    </row>
    <row r="3919" spans="17:18" ht="12.75">
      <c r="Q3919" s="213">
        <f t="shared" si="186"/>
        <v>1</v>
      </c>
      <c r="R3919" s="213">
        <f t="shared" si="187"/>
        <v>1</v>
      </c>
    </row>
    <row r="3920" spans="17:18" ht="12.75">
      <c r="Q3920" s="213">
        <f t="shared" si="186"/>
        <v>1</v>
      </c>
      <c r="R3920" s="213">
        <f t="shared" si="187"/>
        <v>1</v>
      </c>
    </row>
    <row r="3921" spans="17:18" ht="12.75">
      <c r="Q3921" s="213">
        <f t="shared" si="186"/>
        <v>1</v>
      </c>
      <c r="R3921" s="213">
        <f t="shared" si="187"/>
        <v>1</v>
      </c>
    </row>
    <row r="3922" spans="17:18" ht="12.75">
      <c r="Q3922" s="213">
        <f t="shared" si="186"/>
        <v>1</v>
      </c>
      <c r="R3922" s="213">
        <f t="shared" si="187"/>
        <v>1</v>
      </c>
    </row>
    <row r="3923" spans="17:18" ht="12.75">
      <c r="Q3923" s="213">
        <f t="shared" si="186"/>
        <v>1</v>
      </c>
      <c r="R3923" s="213">
        <f t="shared" si="187"/>
        <v>1</v>
      </c>
    </row>
    <row r="3924" spans="17:18" ht="12.75">
      <c r="Q3924" s="213">
        <f aca="true" t="shared" si="188" ref="Q3924:Q3987">IF(D3924="H",0.5,IF(D3924="L",3,1))</f>
        <v>1</v>
      </c>
      <c r="R3924" s="213">
        <f aca="true" t="shared" si="189" ref="R3924:R3987">IF(D3924="H",3,IF(D3924="L",0.5,1))</f>
        <v>1</v>
      </c>
    </row>
    <row r="3925" spans="17:18" ht="12.75">
      <c r="Q3925" s="213">
        <f t="shared" si="188"/>
        <v>1</v>
      </c>
      <c r="R3925" s="213">
        <f t="shared" si="189"/>
        <v>1</v>
      </c>
    </row>
    <row r="3926" spans="17:18" ht="12.75">
      <c r="Q3926" s="213">
        <f t="shared" si="188"/>
        <v>1</v>
      </c>
      <c r="R3926" s="213">
        <f t="shared" si="189"/>
        <v>1</v>
      </c>
    </row>
    <row r="3927" spans="17:18" ht="12.75">
      <c r="Q3927" s="213">
        <f t="shared" si="188"/>
        <v>1</v>
      </c>
      <c r="R3927" s="213">
        <f t="shared" si="189"/>
        <v>1</v>
      </c>
    </row>
    <row r="3928" spans="17:18" ht="12.75">
      <c r="Q3928" s="213">
        <f t="shared" si="188"/>
        <v>1</v>
      </c>
      <c r="R3928" s="213">
        <f t="shared" si="189"/>
        <v>1</v>
      </c>
    </row>
    <row r="3929" spans="17:18" ht="12.75">
      <c r="Q3929" s="213">
        <f t="shared" si="188"/>
        <v>1</v>
      </c>
      <c r="R3929" s="213">
        <f t="shared" si="189"/>
        <v>1</v>
      </c>
    </row>
    <row r="3930" spans="17:18" ht="12.75">
      <c r="Q3930" s="213">
        <f t="shared" si="188"/>
        <v>1</v>
      </c>
      <c r="R3930" s="213">
        <f t="shared" si="189"/>
        <v>1</v>
      </c>
    </row>
    <row r="3931" spans="17:18" ht="12.75">
      <c r="Q3931" s="213">
        <f t="shared" si="188"/>
        <v>1</v>
      </c>
      <c r="R3931" s="213">
        <f t="shared" si="189"/>
        <v>1</v>
      </c>
    </row>
    <row r="3932" spans="17:18" ht="12.75">
      <c r="Q3932" s="213">
        <f t="shared" si="188"/>
        <v>1</v>
      </c>
      <c r="R3932" s="213">
        <f t="shared" si="189"/>
        <v>1</v>
      </c>
    </row>
    <row r="3933" spans="17:18" ht="12.75">
      <c r="Q3933" s="213">
        <f t="shared" si="188"/>
        <v>1</v>
      </c>
      <c r="R3933" s="213">
        <f t="shared" si="189"/>
        <v>1</v>
      </c>
    </row>
    <row r="3934" spans="17:18" ht="12.75">
      <c r="Q3934" s="213">
        <f t="shared" si="188"/>
        <v>1</v>
      </c>
      <c r="R3934" s="213">
        <f t="shared" si="189"/>
        <v>1</v>
      </c>
    </row>
    <row r="3935" spans="17:18" ht="12.75">
      <c r="Q3935" s="213">
        <f t="shared" si="188"/>
        <v>1</v>
      </c>
      <c r="R3935" s="213">
        <f t="shared" si="189"/>
        <v>1</v>
      </c>
    </row>
    <row r="3936" spans="17:18" ht="12.75">
      <c r="Q3936" s="213">
        <f t="shared" si="188"/>
        <v>1</v>
      </c>
      <c r="R3936" s="213">
        <f t="shared" si="189"/>
        <v>1</v>
      </c>
    </row>
    <row r="3937" spans="17:18" ht="12.75">
      <c r="Q3937" s="213">
        <f t="shared" si="188"/>
        <v>1</v>
      </c>
      <c r="R3937" s="213">
        <f t="shared" si="189"/>
        <v>1</v>
      </c>
    </row>
    <row r="3938" spans="17:18" ht="12.75">
      <c r="Q3938" s="213">
        <f t="shared" si="188"/>
        <v>1</v>
      </c>
      <c r="R3938" s="213">
        <f t="shared" si="189"/>
        <v>1</v>
      </c>
    </row>
    <row r="3939" spans="17:18" ht="12.75">
      <c r="Q3939" s="213">
        <f t="shared" si="188"/>
        <v>1</v>
      </c>
      <c r="R3939" s="213">
        <f t="shared" si="189"/>
        <v>1</v>
      </c>
    </row>
    <row r="3940" spans="17:18" ht="12.75">
      <c r="Q3940" s="213">
        <f t="shared" si="188"/>
        <v>1</v>
      </c>
      <c r="R3940" s="213">
        <f t="shared" si="189"/>
        <v>1</v>
      </c>
    </row>
    <row r="3941" spans="17:18" ht="12.75">
      <c r="Q3941" s="213">
        <f t="shared" si="188"/>
        <v>1</v>
      </c>
      <c r="R3941" s="213">
        <f t="shared" si="189"/>
        <v>1</v>
      </c>
    </row>
    <row r="3942" spans="17:18" ht="12.75">
      <c r="Q3942" s="213">
        <f t="shared" si="188"/>
        <v>1</v>
      </c>
      <c r="R3942" s="213">
        <f t="shared" si="189"/>
        <v>1</v>
      </c>
    </row>
    <row r="3943" spans="17:18" ht="12.75">
      <c r="Q3943" s="213">
        <f t="shared" si="188"/>
        <v>1</v>
      </c>
      <c r="R3943" s="213">
        <f t="shared" si="189"/>
        <v>1</v>
      </c>
    </row>
    <row r="3944" spans="17:18" ht="12.75">
      <c r="Q3944" s="213">
        <f t="shared" si="188"/>
        <v>1</v>
      </c>
      <c r="R3944" s="213">
        <f t="shared" si="189"/>
        <v>1</v>
      </c>
    </row>
    <row r="3945" spans="17:18" ht="12.75">
      <c r="Q3945" s="213">
        <f t="shared" si="188"/>
        <v>1</v>
      </c>
      <c r="R3945" s="213">
        <f t="shared" si="189"/>
        <v>1</v>
      </c>
    </row>
    <row r="3946" spans="17:18" ht="12.75">
      <c r="Q3946" s="213">
        <f t="shared" si="188"/>
        <v>1</v>
      </c>
      <c r="R3946" s="213">
        <f t="shared" si="189"/>
        <v>1</v>
      </c>
    </row>
    <row r="3947" spans="17:18" ht="12.75">
      <c r="Q3947" s="213">
        <f t="shared" si="188"/>
        <v>1</v>
      </c>
      <c r="R3947" s="213">
        <f t="shared" si="189"/>
        <v>1</v>
      </c>
    </row>
    <row r="3948" spans="17:18" ht="12.75">
      <c r="Q3948" s="213">
        <f t="shared" si="188"/>
        <v>1</v>
      </c>
      <c r="R3948" s="213">
        <f t="shared" si="189"/>
        <v>1</v>
      </c>
    </row>
    <row r="3949" spans="17:18" ht="12.75">
      <c r="Q3949" s="213">
        <f t="shared" si="188"/>
        <v>1</v>
      </c>
      <c r="R3949" s="213">
        <f t="shared" si="189"/>
        <v>1</v>
      </c>
    </row>
    <row r="3950" spans="17:18" ht="12.75">
      <c r="Q3950" s="213">
        <f t="shared" si="188"/>
        <v>1</v>
      </c>
      <c r="R3950" s="213">
        <f t="shared" si="189"/>
        <v>1</v>
      </c>
    </row>
    <row r="3951" spans="17:18" ht="12.75">
      <c r="Q3951" s="213">
        <f t="shared" si="188"/>
        <v>1</v>
      </c>
      <c r="R3951" s="213">
        <f t="shared" si="189"/>
        <v>1</v>
      </c>
    </row>
    <row r="3952" spans="17:18" ht="12.75">
      <c r="Q3952" s="213">
        <f t="shared" si="188"/>
        <v>1</v>
      </c>
      <c r="R3952" s="213">
        <f t="shared" si="189"/>
        <v>1</v>
      </c>
    </row>
    <row r="3953" spans="17:18" ht="12.75">
      <c r="Q3953" s="213">
        <f t="shared" si="188"/>
        <v>1</v>
      </c>
      <c r="R3953" s="213">
        <f t="shared" si="189"/>
        <v>1</v>
      </c>
    </row>
    <row r="3954" spans="17:18" ht="12.75">
      <c r="Q3954" s="213">
        <f t="shared" si="188"/>
        <v>1</v>
      </c>
      <c r="R3954" s="213">
        <f t="shared" si="189"/>
        <v>1</v>
      </c>
    </row>
    <row r="3955" spans="17:18" ht="12.75">
      <c r="Q3955" s="213">
        <f t="shared" si="188"/>
        <v>1</v>
      </c>
      <c r="R3955" s="213">
        <f t="shared" si="189"/>
        <v>1</v>
      </c>
    </row>
    <row r="3956" spans="17:18" ht="12.75">
      <c r="Q3956" s="213">
        <f t="shared" si="188"/>
        <v>1</v>
      </c>
      <c r="R3956" s="213">
        <f t="shared" si="189"/>
        <v>1</v>
      </c>
    </row>
    <row r="3957" spans="17:18" ht="12.75">
      <c r="Q3957" s="213">
        <f t="shared" si="188"/>
        <v>1</v>
      </c>
      <c r="R3957" s="213">
        <f t="shared" si="189"/>
        <v>1</v>
      </c>
    </row>
    <row r="3958" spans="17:18" ht="12.75">
      <c r="Q3958" s="213">
        <f t="shared" si="188"/>
        <v>1</v>
      </c>
      <c r="R3958" s="213">
        <f t="shared" si="189"/>
        <v>1</v>
      </c>
    </row>
    <row r="3959" spans="17:18" ht="12.75">
      <c r="Q3959" s="213">
        <f t="shared" si="188"/>
        <v>1</v>
      </c>
      <c r="R3959" s="213">
        <f t="shared" si="189"/>
        <v>1</v>
      </c>
    </row>
    <row r="3960" spans="17:18" ht="12.75">
      <c r="Q3960" s="213">
        <f t="shared" si="188"/>
        <v>1</v>
      </c>
      <c r="R3960" s="213">
        <f t="shared" si="189"/>
        <v>1</v>
      </c>
    </row>
    <row r="3961" spans="17:18" ht="12.75">
      <c r="Q3961" s="213">
        <f t="shared" si="188"/>
        <v>1</v>
      </c>
      <c r="R3961" s="213">
        <f t="shared" si="189"/>
        <v>1</v>
      </c>
    </row>
    <row r="3962" spans="17:18" ht="12.75">
      <c r="Q3962" s="213">
        <f t="shared" si="188"/>
        <v>1</v>
      </c>
      <c r="R3962" s="213">
        <f t="shared" si="189"/>
        <v>1</v>
      </c>
    </row>
    <row r="3963" spans="17:18" ht="12.75">
      <c r="Q3963" s="213">
        <f t="shared" si="188"/>
        <v>1</v>
      </c>
      <c r="R3963" s="213">
        <f t="shared" si="189"/>
        <v>1</v>
      </c>
    </row>
    <row r="3964" spans="17:18" ht="12.75">
      <c r="Q3964" s="213">
        <f t="shared" si="188"/>
        <v>1</v>
      </c>
      <c r="R3964" s="213">
        <f t="shared" si="189"/>
        <v>1</v>
      </c>
    </row>
    <row r="3965" spans="17:18" ht="12.75">
      <c r="Q3965" s="213">
        <f t="shared" si="188"/>
        <v>1</v>
      </c>
      <c r="R3965" s="213">
        <f t="shared" si="189"/>
        <v>1</v>
      </c>
    </row>
    <row r="3966" spans="17:18" ht="12.75">
      <c r="Q3966" s="213">
        <f t="shared" si="188"/>
        <v>1</v>
      </c>
      <c r="R3966" s="213">
        <f t="shared" si="189"/>
        <v>1</v>
      </c>
    </row>
    <row r="3967" spans="17:18" ht="12.75">
      <c r="Q3967" s="213">
        <f t="shared" si="188"/>
        <v>1</v>
      </c>
      <c r="R3967" s="213">
        <f t="shared" si="189"/>
        <v>1</v>
      </c>
    </row>
    <row r="3968" spans="17:18" ht="12.75">
      <c r="Q3968" s="213">
        <f t="shared" si="188"/>
        <v>1</v>
      </c>
      <c r="R3968" s="213">
        <f t="shared" si="189"/>
        <v>1</v>
      </c>
    </row>
    <row r="3969" spans="17:18" ht="12.75">
      <c r="Q3969" s="213">
        <f t="shared" si="188"/>
        <v>1</v>
      </c>
      <c r="R3969" s="213">
        <f t="shared" si="189"/>
        <v>1</v>
      </c>
    </row>
    <row r="3970" spans="17:18" ht="12.75">
      <c r="Q3970" s="213">
        <f t="shared" si="188"/>
        <v>1</v>
      </c>
      <c r="R3970" s="213">
        <f t="shared" si="189"/>
        <v>1</v>
      </c>
    </row>
    <row r="3971" spans="17:18" ht="12.75">
      <c r="Q3971" s="213">
        <f t="shared" si="188"/>
        <v>1</v>
      </c>
      <c r="R3971" s="213">
        <f t="shared" si="189"/>
        <v>1</v>
      </c>
    </row>
    <row r="3972" spans="17:18" ht="12.75">
      <c r="Q3972" s="213">
        <f t="shared" si="188"/>
        <v>1</v>
      </c>
      <c r="R3972" s="213">
        <f t="shared" si="189"/>
        <v>1</v>
      </c>
    </row>
    <row r="3973" spans="17:18" ht="12.75">
      <c r="Q3973" s="213">
        <f t="shared" si="188"/>
        <v>1</v>
      </c>
      <c r="R3973" s="213">
        <f t="shared" si="189"/>
        <v>1</v>
      </c>
    </row>
    <row r="3974" spans="17:18" ht="12.75">
      <c r="Q3974" s="213">
        <f t="shared" si="188"/>
        <v>1</v>
      </c>
      <c r="R3974" s="213">
        <f t="shared" si="189"/>
        <v>1</v>
      </c>
    </row>
    <row r="3975" spans="17:18" ht="12.75">
      <c r="Q3975" s="213">
        <f t="shared" si="188"/>
        <v>1</v>
      </c>
      <c r="R3975" s="213">
        <f t="shared" si="189"/>
        <v>1</v>
      </c>
    </row>
    <row r="3976" spans="17:18" ht="12.75">
      <c r="Q3976" s="213">
        <f t="shared" si="188"/>
        <v>1</v>
      </c>
      <c r="R3976" s="213">
        <f t="shared" si="189"/>
        <v>1</v>
      </c>
    </row>
    <row r="3977" spans="17:18" ht="12.75">
      <c r="Q3977" s="213">
        <f t="shared" si="188"/>
        <v>1</v>
      </c>
      <c r="R3977" s="213">
        <f t="shared" si="189"/>
        <v>1</v>
      </c>
    </row>
    <row r="3978" spans="17:18" ht="12.75">
      <c r="Q3978" s="213">
        <f t="shared" si="188"/>
        <v>1</v>
      </c>
      <c r="R3978" s="213">
        <f t="shared" si="189"/>
        <v>1</v>
      </c>
    </row>
    <row r="3979" spans="17:18" ht="12.75">
      <c r="Q3979" s="213">
        <f t="shared" si="188"/>
        <v>1</v>
      </c>
      <c r="R3979" s="213">
        <f t="shared" si="189"/>
        <v>1</v>
      </c>
    </row>
    <row r="3980" spans="17:18" ht="12.75">
      <c r="Q3980" s="213">
        <f t="shared" si="188"/>
        <v>1</v>
      </c>
      <c r="R3980" s="213">
        <f t="shared" si="189"/>
        <v>1</v>
      </c>
    </row>
    <row r="3981" spans="17:18" ht="12.75">
      <c r="Q3981" s="213">
        <f t="shared" si="188"/>
        <v>1</v>
      </c>
      <c r="R3981" s="213">
        <f t="shared" si="189"/>
        <v>1</v>
      </c>
    </row>
    <row r="3982" spans="17:18" ht="12.75">
      <c r="Q3982" s="213">
        <f t="shared" si="188"/>
        <v>1</v>
      </c>
      <c r="R3982" s="213">
        <f t="shared" si="189"/>
        <v>1</v>
      </c>
    </row>
    <row r="3983" spans="17:18" ht="12.75">
      <c r="Q3983" s="213">
        <f t="shared" si="188"/>
        <v>1</v>
      </c>
      <c r="R3983" s="213">
        <f t="shared" si="189"/>
        <v>1</v>
      </c>
    </row>
    <row r="3984" spans="17:18" ht="12.75">
      <c r="Q3984" s="213">
        <f t="shared" si="188"/>
        <v>1</v>
      </c>
      <c r="R3984" s="213">
        <f t="shared" si="189"/>
        <v>1</v>
      </c>
    </row>
    <row r="3985" spans="17:18" ht="12.75">
      <c r="Q3985" s="213">
        <f t="shared" si="188"/>
        <v>1</v>
      </c>
      <c r="R3985" s="213">
        <f t="shared" si="189"/>
        <v>1</v>
      </c>
    </row>
    <row r="3986" spans="17:18" ht="12.75">
      <c r="Q3986" s="213">
        <f t="shared" si="188"/>
        <v>1</v>
      </c>
      <c r="R3986" s="213">
        <f t="shared" si="189"/>
        <v>1</v>
      </c>
    </row>
    <row r="3987" spans="17:18" ht="12.75">
      <c r="Q3987" s="213">
        <f t="shared" si="188"/>
        <v>1</v>
      </c>
      <c r="R3987" s="213">
        <f t="shared" si="189"/>
        <v>1</v>
      </c>
    </row>
    <row r="3988" spans="17:18" ht="12.75">
      <c r="Q3988" s="213">
        <f aca="true" t="shared" si="190" ref="Q3988:Q4051">IF(D3988="H",0.5,IF(D3988="L",3,1))</f>
        <v>1</v>
      </c>
      <c r="R3988" s="213">
        <f aca="true" t="shared" si="191" ref="R3988:R4051">IF(D3988="H",3,IF(D3988="L",0.5,1))</f>
        <v>1</v>
      </c>
    </row>
    <row r="3989" spans="17:18" ht="12.75">
      <c r="Q3989" s="213">
        <f t="shared" si="190"/>
        <v>1</v>
      </c>
      <c r="R3989" s="213">
        <f t="shared" si="191"/>
        <v>1</v>
      </c>
    </row>
    <row r="3990" spans="17:18" ht="12.75">
      <c r="Q3990" s="213">
        <f t="shared" si="190"/>
        <v>1</v>
      </c>
      <c r="R3990" s="213">
        <f t="shared" si="191"/>
        <v>1</v>
      </c>
    </row>
    <row r="3991" spans="17:18" ht="12.75">
      <c r="Q3991" s="213">
        <f t="shared" si="190"/>
        <v>1</v>
      </c>
      <c r="R3991" s="213">
        <f t="shared" si="191"/>
        <v>1</v>
      </c>
    </row>
    <row r="3992" spans="17:18" ht="12.75">
      <c r="Q3992" s="213">
        <f t="shared" si="190"/>
        <v>1</v>
      </c>
      <c r="R3992" s="213">
        <f t="shared" si="191"/>
        <v>1</v>
      </c>
    </row>
    <row r="3993" spans="17:18" ht="12.75">
      <c r="Q3993" s="213">
        <f t="shared" si="190"/>
        <v>1</v>
      </c>
      <c r="R3993" s="213">
        <f t="shared" si="191"/>
        <v>1</v>
      </c>
    </row>
    <row r="3994" spans="17:18" ht="12.75">
      <c r="Q3994" s="213">
        <f t="shared" si="190"/>
        <v>1</v>
      </c>
      <c r="R3994" s="213">
        <f t="shared" si="191"/>
        <v>1</v>
      </c>
    </row>
    <row r="3995" spans="17:18" ht="12.75">
      <c r="Q3995" s="213">
        <f t="shared" si="190"/>
        <v>1</v>
      </c>
      <c r="R3995" s="213">
        <f t="shared" si="191"/>
        <v>1</v>
      </c>
    </row>
    <row r="3996" spans="17:18" ht="12.75">
      <c r="Q3996" s="213">
        <f t="shared" si="190"/>
        <v>1</v>
      </c>
      <c r="R3996" s="213">
        <f t="shared" si="191"/>
        <v>1</v>
      </c>
    </row>
    <row r="3997" spans="17:18" ht="12.75">
      <c r="Q3997" s="213">
        <f t="shared" si="190"/>
        <v>1</v>
      </c>
      <c r="R3997" s="213">
        <f t="shared" si="191"/>
        <v>1</v>
      </c>
    </row>
    <row r="3998" spans="17:18" ht="12.75">
      <c r="Q3998" s="213">
        <f t="shared" si="190"/>
        <v>1</v>
      </c>
      <c r="R3998" s="213">
        <f t="shared" si="191"/>
        <v>1</v>
      </c>
    </row>
    <row r="3999" spans="17:18" ht="12.75">
      <c r="Q3999" s="213">
        <f t="shared" si="190"/>
        <v>1</v>
      </c>
      <c r="R3999" s="213">
        <f t="shared" si="191"/>
        <v>1</v>
      </c>
    </row>
    <row r="4000" spans="17:18" ht="12.75">
      <c r="Q4000" s="213">
        <f t="shared" si="190"/>
        <v>1</v>
      </c>
      <c r="R4000" s="213">
        <f t="shared" si="191"/>
        <v>1</v>
      </c>
    </row>
    <row r="4001" spans="17:18" ht="12.75">
      <c r="Q4001" s="213">
        <f t="shared" si="190"/>
        <v>1</v>
      </c>
      <c r="R4001" s="213">
        <f t="shared" si="191"/>
        <v>1</v>
      </c>
    </row>
    <row r="4002" spans="17:18" ht="12.75">
      <c r="Q4002" s="213">
        <f t="shared" si="190"/>
        <v>1</v>
      </c>
      <c r="R4002" s="213">
        <f t="shared" si="191"/>
        <v>1</v>
      </c>
    </row>
    <row r="4003" spans="17:18" ht="12.75">
      <c r="Q4003" s="213">
        <f t="shared" si="190"/>
        <v>1</v>
      </c>
      <c r="R4003" s="213">
        <f t="shared" si="191"/>
        <v>1</v>
      </c>
    </row>
    <row r="4004" spans="17:18" ht="12.75">
      <c r="Q4004" s="213">
        <f t="shared" si="190"/>
        <v>1</v>
      </c>
      <c r="R4004" s="213">
        <f t="shared" si="191"/>
        <v>1</v>
      </c>
    </row>
    <row r="4005" spans="17:18" ht="12.75">
      <c r="Q4005" s="213">
        <f t="shared" si="190"/>
        <v>1</v>
      </c>
      <c r="R4005" s="213">
        <f t="shared" si="191"/>
        <v>1</v>
      </c>
    </row>
    <row r="4006" spans="17:18" ht="12.75">
      <c r="Q4006" s="213">
        <f t="shared" si="190"/>
        <v>1</v>
      </c>
      <c r="R4006" s="213">
        <f t="shared" si="191"/>
        <v>1</v>
      </c>
    </row>
    <row r="4007" spans="17:18" ht="12.75">
      <c r="Q4007" s="213">
        <f t="shared" si="190"/>
        <v>1</v>
      </c>
      <c r="R4007" s="213">
        <f t="shared" si="191"/>
        <v>1</v>
      </c>
    </row>
    <row r="4008" spans="17:18" ht="12.75">
      <c r="Q4008" s="213">
        <f t="shared" si="190"/>
        <v>1</v>
      </c>
      <c r="R4008" s="213">
        <f t="shared" si="191"/>
        <v>1</v>
      </c>
    </row>
    <row r="4009" spans="17:18" ht="12.75">
      <c r="Q4009" s="213">
        <f t="shared" si="190"/>
        <v>1</v>
      </c>
      <c r="R4009" s="213">
        <f t="shared" si="191"/>
        <v>1</v>
      </c>
    </row>
    <row r="4010" spans="17:18" ht="12.75">
      <c r="Q4010" s="213">
        <f t="shared" si="190"/>
        <v>1</v>
      </c>
      <c r="R4010" s="213">
        <f t="shared" si="191"/>
        <v>1</v>
      </c>
    </row>
    <row r="4011" spans="17:18" ht="12.75">
      <c r="Q4011" s="213">
        <f t="shared" si="190"/>
        <v>1</v>
      </c>
      <c r="R4011" s="213">
        <f t="shared" si="191"/>
        <v>1</v>
      </c>
    </row>
    <row r="4012" spans="17:18" ht="12.75">
      <c r="Q4012" s="213">
        <f t="shared" si="190"/>
        <v>1</v>
      </c>
      <c r="R4012" s="213">
        <f t="shared" si="191"/>
        <v>1</v>
      </c>
    </row>
    <row r="4013" spans="17:18" ht="12.75">
      <c r="Q4013" s="213">
        <f t="shared" si="190"/>
        <v>1</v>
      </c>
      <c r="R4013" s="213">
        <f t="shared" si="191"/>
        <v>1</v>
      </c>
    </row>
    <row r="4014" spans="17:18" ht="12.75">
      <c r="Q4014" s="213">
        <f t="shared" si="190"/>
        <v>1</v>
      </c>
      <c r="R4014" s="213">
        <f t="shared" si="191"/>
        <v>1</v>
      </c>
    </row>
    <row r="4015" spans="17:18" ht="12.75">
      <c r="Q4015" s="213">
        <f t="shared" si="190"/>
        <v>1</v>
      </c>
      <c r="R4015" s="213">
        <f t="shared" si="191"/>
        <v>1</v>
      </c>
    </row>
    <row r="4016" spans="17:18" ht="12.75">
      <c r="Q4016" s="213">
        <f t="shared" si="190"/>
        <v>1</v>
      </c>
      <c r="R4016" s="213">
        <f t="shared" si="191"/>
        <v>1</v>
      </c>
    </row>
    <row r="4017" spans="17:18" ht="12.75">
      <c r="Q4017" s="213">
        <f t="shared" si="190"/>
        <v>1</v>
      </c>
      <c r="R4017" s="213">
        <f t="shared" si="191"/>
        <v>1</v>
      </c>
    </row>
    <row r="4018" spans="17:18" ht="12.75">
      <c r="Q4018" s="213">
        <f t="shared" si="190"/>
        <v>1</v>
      </c>
      <c r="R4018" s="213">
        <f t="shared" si="191"/>
        <v>1</v>
      </c>
    </row>
    <row r="4019" spans="17:18" ht="12.75">
      <c r="Q4019" s="213">
        <f t="shared" si="190"/>
        <v>1</v>
      </c>
      <c r="R4019" s="213">
        <f t="shared" si="191"/>
        <v>1</v>
      </c>
    </row>
    <row r="4020" spans="17:18" ht="12.75">
      <c r="Q4020" s="213">
        <f t="shared" si="190"/>
        <v>1</v>
      </c>
      <c r="R4020" s="213">
        <f t="shared" si="191"/>
        <v>1</v>
      </c>
    </row>
    <row r="4021" spans="17:18" ht="12.75">
      <c r="Q4021" s="213">
        <f t="shared" si="190"/>
        <v>1</v>
      </c>
      <c r="R4021" s="213">
        <f t="shared" si="191"/>
        <v>1</v>
      </c>
    </row>
    <row r="4022" spans="17:18" ht="12.75">
      <c r="Q4022" s="213">
        <f t="shared" si="190"/>
        <v>1</v>
      </c>
      <c r="R4022" s="213">
        <f t="shared" si="191"/>
        <v>1</v>
      </c>
    </row>
    <row r="4023" spans="17:18" ht="12.75">
      <c r="Q4023" s="213">
        <f t="shared" si="190"/>
        <v>1</v>
      </c>
      <c r="R4023" s="213">
        <f t="shared" si="191"/>
        <v>1</v>
      </c>
    </row>
    <row r="4024" spans="17:18" ht="12.75">
      <c r="Q4024" s="213">
        <f t="shared" si="190"/>
        <v>1</v>
      </c>
      <c r="R4024" s="213">
        <f t="shared" si="191"/>
        <v>1</v>
      </c>
    </row>
    <row r="4025" spans="17:18" ht="12.75">
      <c r="Q4025" s="213">
        <f t="shared" si="190"/>
        <v>1</v>
      </c>
      <c r="R4025" s="213">
        <f t="shared" si="191"/>
        <v>1</v>
      </c>
    </row>
    <row r="4026" spans="17:18" ht="12.75">
      <c r="Q4026" s="213">
        <f t="shared" si="190"/>
        <v>1</v>
      </c>
      <c r="R4026" s="213">
        <f t="shared" si="191"/>
        <v>1</v>
      </c>
    </row>
    <row r="4027" spans="17:18" ht="12.75">
      <c r="Q4027" s="213">
        <f t="shared" si="190"/>
        <v>1</v>
      </c>
      <c r="R4027" s="213">
        <f t="shared" si="191"/>
        <v>1</v>
      </c>
    </row>
    <row r="4028" spans="17:18" ht="12.75">
      <c r="Q4028" s="213">
        <f t="shared" si="190"/>
        <v>1</v>
      </c>
      <c r="R4028" s="213">
        <f t="shared" si="191"/>
        <v>1</v>
      </c>
    </row>
    <row r="4029" spans="17:18" ht="12.75">
      <c r="Q4029" s="213">
        <f t="shared" si="190"/>
        <v>1</v>
      </c>
      <c r="R4029" s="213">
        <f t="shared" si="191"/>
        <v>1</v>
      </c>
    </row>
    <row r="4030" spans="17:18" ht="12.75">
      <c r="Q4030" s="213">
        <f t="shared" si="190"/>
        <v>1</v>
      </c>
      <c r="R4030" s="213">
        <f t="shared" si="191"/>
        <v>1</v>
      </c>
    </row>
    <row r="4031" spans="17:18" ht="12.75">
      <c r="Q4031" s="213">
        <f t="shared" si="190"/>
        <v>1</v>
      </c>
      <c r="R4031" s="213">
        <f t="shared" si="191"/>
        <v>1</v>
      </c>
    </row>
    <row r="4032" spans="17:18" ht="12.75">
      <c r="Q4032" s="213">
        <f t="shared" si="190"/>
        <v>1</v>
      </c>
      <c r="R4032" s="213">
        <f t="shared" si="191"/>
        <v>1</v>
      </c>
    </row>
    <row r="4033" spans="17:18" ht="12.75">
      <c r="Q4033" s="213">
        <f t="shared" si="190"/>
        <v>1</v>
      </c>
      <c r="R4033" s="213">
        <f t="shared" si="191"/>
        <v>1</v>
      </c>
    </row>
    <row r="4034" spans="17:18" ht="12.75">
      <c r="Q4034" s="213">
        <f t="shared" si="190"/>
        <v>1</v>
      </c>
      <c r="R4034" s="213">
        <f t="shared" si="191"/>
        <v>1</v>
      </c>
    </row>
    <row r="4035" spans="17:18" ht="12.75">
      <c r="Q4035" s="213">
        <f t="shared" si="190"/>
        <v>1</v>
      </c>
      <c r="R4035" s="213">
        <f t="shared" si="191"/>
        <v>1</v>
      </c>
    </row>
    <row r="4036" spans="17:18" ht="12.75">
      <c r="Q4036" s="213">
        <f t="shared" si="190"/>
        <v>1</v>
      </c>
      <c r="R4036" s="213">
        <f t="shared" si="191"/>
        <v>1</v>
      </c>
    </row>
    <row r="4037" spans="17:18" ht="12.75">
      <c r="Q4037" s="213">
        <f t="shared" si="190"/>
        <v>1</v>
      </c>
      <c r="R4037" s="213">
        <f t="shared" si="191"/>
        <v>1</v>
      </c>
    </row>
    <row r="4038" spans="17:18" ht="12.75">
      <c r="Q4038" s="213">
        <f t="shared" si="190"/>
        <v>1</v>
      </c>
      <c r="R4038" s="213">
        <f t="shared" si="191"/>
        <v>1</v>
      </c>
    </row>
    <row r="4039" spans="17:18" ht="12.75">
      <c r="Q4039" s="213">
        <f t="shared" si="190"/>
        <v>1</v>
      </c>
      <c r="R4039" s="213">
        <f t="shared" si="191"/>
        <v>1</v>
      </c>
    </row>
    <row r="4040" spans="17:18" ht="12.75">
      <c r="Q4040" s="213">
        <f t="shared" si="190"/>
        <v>1</v>
      </c>
      <c r="R4040" s="213">
        <f t="shared" si="191"/>
        <v>1</v>
      </c>
    </row>
    <row r="4041" spans="17:18" ht="12.75">
      <c r="Q4041" s="213">
        <f t="shared" si="190"/>
        <v>1</v>
      </c>
      <c r="R4041" s="213">
        <f t="shared" si="191"/>
        <v>1</v>
      </c>
    </row>
    <row r="4042" spans="17:18" ht="12.75">
      <c r="Q4042" s="213">
        <f t="shared" si="190"/>
        <v>1</v>
      </c>
      <c r="R4042" s="213">
        <f t="shared" si="191"/>
        <v>1</v>
      </c>
    </row>
    <row r="4043" spans="17:18" ht="12.75">
      <c r="Q4043" s="213">
        <f t="shared" si="190"/>
        <v>1</v>
      </c>
      <c r="R4043" s="213">
        <f t="shared" si="191"/>
        <v>1</v>
      </c>
    </row>
    <row r="4044" spans="17:18" ht="12.75">
      <c r="Q4044" s="213">
        <f t="shared" si="190"/>
        <v>1</v>
      </c>
      <c r="R4044" s="213">
        <f t="shared" si="191"/>
        <v>1</v>
      </c>
    </row>
    <row r="4045" spans="17:18" ht="12.75">
      <c r="Q4045" s="213">
        <f t="shared" si="190"/>
        <v>1</v>
      </c>
      <c r="R4045" s="213">
        <f t="shared" si="191"/>
        <v>1</v>
      </c>
    </row>
    <row r="4046" spans="17:18" ht="12.75">
      <c r="Q4046" s="213">
        <f t="shared" si="190"/>
        <v>1</v>
      </c>
      <c r="R4046" s="213">
        <f t="shared" si="191"/>
        <v>1</v>
      </c>
    </row>
    <row r="4047" spans="17:18" ht="12.75">
      <c r="Q4047" s="213">
        <f t="shared" si="190"/>
        <v>1</v>
      </c>
      <c r="R4047" s="213">
        <f t="shared" si="191"/>
        <v>1</v>
      </c>
    </row>
    <row r="4048" spans="17:18" ht="12.75">
      <c r="Q4048" s="213">
        <f t="shared" si="190"/>
        <v>1</v>
      </c>
      <c r="R4048" s="213">
        <f t="shared" si="191"/>
        <v>1</v>
      </c>
    </row>
    <row r="4049" spans="17:18" ht="12.75">
      <c r="Q4049" s="213">
        <f t="shared" si="190"/>
        <v>1</v>
      </c>
      <c r="R4049" s="213">
        <f t="shared" si="191"/>
        <v>1</v>
      </c>
    </row>
    <row r="4050" spans="17:18" ht="12.75">
      <c r="Q4050" s="213">
        <f t="shared" si="190"/>
        <v>1</v>
      </c>
      <c r="R4050" s="213">
        <f t="shared" si="191"/>
        <v>1</v>
      </c>
    </row>
    <row r="4051" spans="17:18" ht="12.75">
      <c r="Q4051" s="213">
        <f t="shared" si="190"/>
        <v>1</v>
      </c>
      <c r="R4051" s="213">
        <f t="shared" si="191"/>
        <v>1</v>
      </c>
    </row>
    <row r="4052" spans="17:18" ht="12.75">
      <c r="Q4052" s="213">
        <f aca="true" t="shared" si="192" ref="Q4052:Q4115">IF(D4052="H",0.5,IF(D4052="L",3,1))</f>
        <v>1</v>
      </c>
      <c r="R4052" s="213">
        <f aca="true" t="shared" si="193" ref="R4052:R4115">IF(D4052="H",3,IF(D4052="L",0.5,1))</f>
        <v>1</v>
      </c>
    </row>
    <row r="4053" spans="17:18" ht="12.75">
      <c r="Q4053" s="213">
        <f t="shared" si="192"/>
        <v>1</v>
      </c>
      <c r="R4053" s="213">
        <f t="shared" si="193"/>
        <v>1</v>
      </c>
    </row>
    <row r="4054" spans="17:18" ht="12.75">
      <c r="Q4054" s="213">
        <f t="shared" si="192"/>
        <v>1</v>
      </c>
      <c r="R4054" s="213">
        <f t="shared" si="193"/>
        <v>1</v>
      </c>
    </row>
    <row r="4055" spans="17:18" ht="12.75">
      <c r="Q4055" s="213">
        <f t="shared" si="192"/>
        <v>1</v>
      </c>
      <c r="R4055" s="213">
        <f t="shared" si="193"/>
        <v>1</v>
      </c>
    </row>
    <row r="4056" spans="17:18" ht="12.75">
      <c r="Q4056" s="213">
        <f t="shared" si="192"/>
        <v>1</v>
      </c>
      <c r="R4056" s="213">
        <f t="shared" si="193"/>
        <v>1</v>
      </c>
    </row>
    <row r="4057" spans="17:18" ht="12.75">
      <c r="Q4057" s="213">
        <f t="shared" si="192"/>
        <v>1</v>
      </c>
      <c r="R4057" s="213">
        <f t="shared" si="193"/>
        <v>1</v>
      </c>
    </row>
    <row r="4058" spans="17:18" ht="12.75">
      <c r="Q4058" s="213">
        <f t="shared" si="192"/>
        <v>1</v>
      </c>
      <c r="R4058" s="213">
        <f t="shared" si="193"/>
        <v>1</v>
      </c>
    </row>
    <row r="4059" spans="17:18" ht="12.75">
      <c r="Q4059" s="213">
        <f t="shared" si="192"/>
        <v>1</v>
      </c>
      <c r="R4059" s="213">
        <f t="shared" si="193"/>
        <v>1</v>
      </c>
    </row>
    <row r="4060" spans="17:18" ht="12.75">
      <c r="Q4060" s="213">
        <f t="shared" si="192"/>
        <v>1</v>
      </c>
      <c r="R4060" s="213">
        <f t="shared" si="193"/>
        <v>1</v>
      </c>
    </row>
    <row r="4061" spans="17:18" ht="12.75">
      <c r="Q4061" s="213">
        <f t="shared" si="192"/>
        <v>1</v>
      </c>
      <c r="R4061" s="213">
        <f t="shared" si="193"/>
        <v>1</v>
      </c>
    </row>
    <row r="4062" spans="17:18" ht="12.75">
      <c r="Q4062" s="213">
        <f t="shared" si="192"/>
        <v>1</v>
      </c>
      <c r="R4062" s="213">
        <f t="shared" si="193"/>
        <v>1</v>
      </c>
    </row>
    <row r="4063" spans="17:18" ht="12.75">
      <c r="Q4063" s="213">
        <f t="shared" si="192"/>
        <v>1</v>
      </c>
      <c r="R4063" s="213">
        <f t="shared" si="193"/>
        <v>1</v>
      </c>
    </row>
    <row r="4064" spans="17:18" ht="12.75">
      <c r="Q4064" s="213">
        <f t="shared" si="192"/>
        <v>1</v>
      </c>
      <c r="R4064" s="213">
        <f t="shared" si="193"/>
        <v>1</v>
      </c>
    </row>
    <row r="4065" spans="17:18" ht="12.75">
      <c r="Q4065" s="213">
        <f t="shared" si="192"/>
        <v>1</v>
      </c>
      <c r="R4065" s="213">
        <f t="shared" si="193"/>
        <v>1</v>
      </c>
    </row>
    <row r="4066" spans="17:18" ht="12.75">
      <c r="Q4066" s="213">
        <f t="shared" si="192"/>
        <v>1</v>
      </c>
      <c r="R4066" s="213">
        <f t="shared" si="193"/>
        <v>1</v>
      </c>
    </row>
    <row r="4067" spans="17:18" ht="12.75">
      <c r="Q4067" s="213">
        <f t="shared" si="192"/>
        <v>1</v>
      </c>
      <c r="R4067" s="213">
        <f t="shared" si="193"/>
        <v>1</v>
      </c>
    </row>
    <row r="4068" spans="17:18" ht="12.75">
      <c r="Q4068" s="213">
        <f t="shared" si="192"/>
        <v>1</v>
      </c>
      <c r="R4068" s="213">
        <f t="shared" si="193"/>
        <v>1</v>
      </c>
    </row>
    <row r="4069" spans="17:18" ht="12.75">
      <c r="Q4069" s="213">
        <f t="shared" si="192"/>
        <v>1</v>
      </c>
      <c r="R4069" s="213">
        <f t="shared" si="193"/>
        <v>1</v>
      </c>
    </row>
    <row r="4070" spans="17:18" ht="12.75">
      <c r="Q4070" s="213">
        <f t="shared" si="192"/>
        <v>1</v>
      </c>
      <c r="R4070" s="213">
        <f t="shared" si="193"/>
        <v>1</v>
      </c>
    </row>
    <row r="4071" spans="17:18" ht="12.75">
      <c r="Q4071" s="213">
        <f t="shared" si="192"/>
        <v>1</v>
      </c>
      <c r="R4071" s="213">
        <f t="shared" si="193"/>
        <v>1</v>
      </c>
    </row>
    <row r="4072" spans="17:18" ht="12.75">
      <c r="Q4072" s="213">
        <f t="shared" si="192"/>
        <v>1</v>
      </c>
      <c r="R4072" s="213">
        <f t="shared" si="193"/>
        <v>1</v>
      </c>
    </row>
    <row r="4073" spans="17:18" ht="12.75">
      <c r="Q4073" s="213">
        <f t="shared" si="192"/>
        <v>1</v>
      </c>
      <c r="R4073" s="213">
        <f t="shared" si="193"/>
        <v>1</v>
      </c>
    </row>
    <row r="4074" spans="17:18" ht="12.75">
      <c r="Q4074" s="213">
        <f t="shared" si="192"/>
        <v>1</v>
      </c>
      <c r="R4074" s="213">
        <f t="shared" si="193"/>
        <v>1</v>
      </c>
    </row>
    <row r="4075" spans="17:18" ht="12.75">
      <c r="Q4075" s="213">
        <f t="shared" si="192"/>
        <v>1</v>
      </c>
      <c r="R4075" s="213">
        <f t="shared" si="193"/>
        <v>1</v>
      </c>
    </row>
    <row r="4076" spans="17:18" ht="12.75">
      <c r="Q4076" s="213">
        <f t="shared" si="192"/>
        <v>1</v>
      </c>
      <c r="R4076" s="213">
        <f t="shared" si="193"/>
        <v>1</v>
      </c>
    </row>
    <row r="4077" spans="17:18" ht="12.75">
      <c r="Q4077" s="213">
        <f t="shared" si="192"/>
        <v>1</v>
      </c>
      <c r="R4077" s="213">
        <f t="shared" si="193"/>
        <v>1</v>
      </c>
    </row>
    <row r="4078" spans="17:18" ht="12.75">
      <c r="Q4078" s="213">
        <f t="shared" si="192"/>
        <v>1</v>
      </c>
      <c r="R4078" s="213">
        <f t="shared" si="193"/>
        <v>1</v>
      </c>
    </row>
    <row r="4079" spans="17:18" ht="12.75">
      <c r="Q4079" s="213">
        <f t="shared" si="192"/>
        <v>1</v>
      </c>
      <c r="R4079" s="213">
        <f t="shared" si="193"/>
        <v>1</v>
      </c>
    </row>
    <row r="4080" spans="17:18" ht="12.75">
      <c r="Q4080" s="213">
        <f t="shared" si="192"/>
        <v>1</v>
      </c>
      <c r="R4080" s="213">
        <f t="shared" si="193"/>
        <v>1</v>
      </c>
    </row>
    <row r="4081" spans="17:18" ht="12.75">
      <c r="Q4081" s="213">
        <f t="shared" si="192"/>
        <v>1</v>
      </c>
      <c r="R4081" s="213">
        <f t="shared" si="193"/>
        <v>1</v>
      </c>
    </row>
    <row r="4082" spans="17:18" ht="12.75">
      <c r="Q4082" s="213">
        <f t="shared" si="192"/>
        <v>1</v>
      </c>
      <c r="R4082" s="213">
        <f t="shared" si="193"/>
        <v>1</v>
      </c>
    </row>
    <row r="4083" spans="17:18" ht="12.75">
      <c r="Q4083" s="213">
        <f t="shared" si="192"/>
        <v>1</v>
      </c>
      <c r="R4083" s="213">
        <f t="shared" si="193"/>
        <v>1</v>
      </c>
    </row>
    <row r="4084" spans="17:18" ht="12.75">
      <c r="Q4084" s="213">
        <f t="shared" si="192"/>
        <v>1</v>
      </c>
      <c r="R4084" s="213">
        <f t="shared" si="193"/>
        <v>1</v>
      </c>
    </row>
    <row r="4085" spans="17:18" ht="12.75">
      <c r="Q4085" s="213">
        <f t="shared" si="192"/>
        <v>1</v>
      </c>
      <c r="R4085" s="213">
        <f t="shared" si="193"/>
        <v>1</v>
      </c>
    </row>
    <row r="4086" spans="17:18" ht="12.75">
      <c r="Q4086" s="213">
        <f t="shared" si="192"/>
        <v>1</v>
      </c>
      <c r="R4086" s="213">
        <f t="shared" si="193"/>
        <v>1</v>
      </c>
    </row>
    <row r="4087" spans="17:18" ht="12.75">
      <c r="Q4087" s="213">
        <f t="shared" si="192"/>
        <v>1</v>
      </c>
      <c r="R4087" s="213">
        <f t="shared" si="193"/>
        <v>1</v>
      </c>
    </row>
    <row r="4088" spans="17:18" ht="12.75">
      <c r="Q4088" s="213">
        <f t="shared" si="192"/>
        <v>1</v>
      </c>
      <c r="R4088" s="213">
        <f t="shared" si="193"/>
        <v>1</v>
      </c>
    </row>
    <row r="4089" spans="17:18" ht="12.75">
      <c r="Q4089" s="213">
        <f t="shared" si="192"/>
        <v>1</v>
      </c>
      <c r="R4089" s="213">
        <f t="shared" si="193"/>
        <v>1</v>
      </c>
    </row>
    <row r="4090" spans="17:18" ht="12.75">
      <c r="Q4090" s="213">
        <f t="shared" si="192"/>
        <v>1</v>
      </c>
      <c r="R4090" s="213">
        <f t="shared" si="193"/>
        <v>1</v>
      </c>
    </row>
    <row r="4091" spans="17:18" ht="12.75">
      <c r="Q4091" s="213">
        <f t="shared" si="192"/>
        <v>1</v>
      </c>
      <c r="R4091" s="213">
        <f t="shared" si="193"/>
        <v>1</v>
      </c>
    </row>
    <row r="4092" spans="17:18" ht="12.75">
      <c r="Q4092" s="213">
        <f t="shared" si="192"/>
        <v>1</v>
      </c>
      <c r="R4092" s="213">
        <f t="shared" si="193"/>
        <v>1</v>
      </c>
    </row>
    <row r="4093" spans="17:18" ht="12.75">
      <c r="Q4093" s="213">
        <f t="shared" si="192"/>
        <v>1</v>
      </c>
      <c r="R4093" s="213">
        <f t="shared" si="193"/>
        <v>1</v>
      </c>
    </row>
    <row r="4094" spans="17:18" ht="12.75">
      <c r="Q4094" s="213">
        <f t="shared" si="192"/>
        <v>1</v>
      </c>
      <c r="R4094" s="213">
        <f t="shared" si="193"/>
        <v>1</v>
      </c>
    </row>
    <row r="4095" spans="17:18" ht="12.75">
      <c r="Q4095" s="213">
        <f t="shared" si="192"/>
        <v>1</v>
      </c>
      <c r="R4095" s="213">
        <f t="shared" si="193"/>
        <v>1</v>
      </c>
    </row>
    <row r="4096" spans="17:18" ht="12.75">
      <c r="Q4096" s="213">
        <f t="shared" si="192"/>
        <v>1</v>
      </c>
      <c r="R4096" s="213">
        <f t="shared" si="193"/>
        <v>1</v>
      </c>
    </row>
    <row r="4097" spans="17:18" ht="12.75">
      <c r="Q4097" s="213">
        <f t="shared" si="192"/>
        <v>1</v>
      </c>
      <c r="R4097" s="213">
        <f t="shared" si="193"/>
        <v>1</v>
      </c>
    </row>
    <row r="4098" spans="17:18" ht="12.75">
      <c r="Q4098" s="213">
        <f t="shared" si="192"/>
        <v>1</v>
      </c>
      <c r="R4098" s="213">
        <f t="shared" si="193"/>
        <v>1</v>
      </c>
    </row>
    <row r="4099" spans="17:18" ht="12.75">
      <c r="Q4099" s="213">
        <f t="shared" si="192"/>
        <v>1</v>
      </c>
      <c r="R4099" s="213">
        <f t="shared" si="193"/>
        <v>1</v>
      </c>
    </row>
    <row r="4100" spans="17:18" ht="12.75">
      <c r="Q4100" s="213">
        <f t="shared" si="192"/>
        <v>1</v>
      </c>
      <c r="R4100" s="213">
        <f t="shared" si="193"/>
        <v>1</v>
      </c>
    </row>
    <row r="4101" spans="17:18" ht="12.75">
      <c r="Q4101" s="213">
        <f t="shared" si="192"/>
        <v>1</v>
      </c>
      <c r="R4101" s="213">
        <f t="shared" si="193"/>
        <v>1</v>
      </c>
    </row>
    <row r="4102" spans="17:18" ht="12.75">
      <c r="Q4102" s="213">
        <f t="shared" si="192"/>
        <v>1</v>
      </c>
      <c r="R4102" s="213">
        <f t="shared" si="193"/>
        <v>1</v>
      </c>
    </row>
    <row r="4103" spans="17:18" ht="12.75">
      <c r="Q4103" s="213">
        <f t="shared" si="192"/>
        <v>1</v>
      </c>
      <c r="R4103" s="213">
        <f t="shared" si="193"/>
        <v>1</v>
      </c>
    </row>
    <row r="4104" spans="17:18" ht="12.75">
      <c r="Q4104" s="213">
        <f t="shared" si="192"/>
        <v>1</v>
      </c>
      <c r="R4104" s="213">
        <f t="shared" si="193"/>
        <v>1</v>
      </c>
    </row>
    <row r="4105" spans="17:18" ht="12.75">
      <c r="Q4105" s="213">
        <f t="shared" si="192"/>
        <v>1</v>
      </c>
      <c r="R4105" s="213">
        <f t="shared" si="193"/>
        <v>1</v>
      </c>
    </row>
    <row r="4106" spans="17:18" ht="12.75">
      <c r="Q4106" s="213">
        <f t="shared" si="192"/>
        <v>1</v>
      </c>
      <c r="R4106" s="213">
        <f t="shared" si="193"/>
        <v>1</v>
      </c>
    </row>
    <row r="4107" spans="17:18" ht="12.75">
      <c r="Q4107" s="213">
        <f t="shared" si="192"/>
        <v>1</v>
      </c>
      <c r="R4107" s="213">
        <f t="shared" si="193"/>
        <v>1</v>
      </c>
    </row>
    <row r="4108" spans="17:18" ht="12.75">
      <c r="Q4108" s="213">
        <f t="shared" si="192"/>
        <v>1</v>
      </c>
      <c r="R4108" s="213">
        <f t="shared" si="193"/>
        <v>1</v>
      </c>
    </row>
    <row r="4109" spans="17:18" ht="12.75">
      <c r="Q4109" s="213">
        <f t="shared" si="192"/>
        <v>1</v>
      </c>
      <c r="R4109" s="213">
        <f t="shared" si="193"/>
        <v>1</v>
      </c>
    </row>
    <row r="4110" spans="17:18" ht="12.75">
      <c r="Q4110" s="213">
        <f t="shared" si="192"/>
        <v>1</v>
      </c>
      <c r="R4110" s="213">
        <f t="shared" si="193"/>
        <v>1</v>
      </c>
    </row>
    <row r="4111" spans="17:18" ht="12.75">
      <c r="Q4111" s="213">
        <f t="shared" si="192"/>
        <v>1</v>
      </c>
      <c r="R4111" s="213">
        <f t="shared" si="193"/>
        <v>1</v>
      </c>
    </row>
    <row r="4112" spans="17:18" ht="12.75">
      <c r="Q4112" s="213">
        <f t="shared" si="192"/>
        <v>1</v>
      </c>
      <c r="R4112" s="213">
        <f t="shared" si="193"/>
        <v>1</v>
      </c>
    </row>
    <row r="4113" spans="17:18" ht="12.75">
      <c r="Q4113" s="213">
        <f t="shared" si="192"/>
        <v>1</v>
      </c>
      <c r="R4113" s="213">
        <f t="shared" si="193"/>
        <v>1</v>
      </c>
    </row>
    <row r="4114" spans="17:18" ht="12.75">
      <c r="Q4114" s="213">
        <f t="shared" si="192"/>
        <v>1</v>
      </c>
      <c r="R4114" s="213">
        <f t="shared" si="193"/>
        <v>1</v>
      </c>
    </row>
    <row r="4115" spans="17:18" ht="12.75">
      <c r="Q4115" s="213">
        <f t="shared" si="192"/>
        <v>1</v>
      </c>
      <c r="R4115" s="213">
        <f t="shared" si="193"/>
        <v>1</v>
      </c>
    </row>
    <row r="4116" spans="17:18" ht="12.75">
      <c r="Q4116" s="213">
        <f aca="true" t="shared" si="194" ref="Q4116:Q4179">IF(D4116="H",0.5,IF(D4116="L",3,1))</f>
        <v>1</v>
      </c>
      <c r="R4116" s="213">
        <f aca="true" t="shared" si="195" ref="R4116:R4179">IF(D4116="H",3,IF(D4116="L",0.5,1))</f>
        <v>1</v>
      </c>
    </row>
    <row r="4117" spans="17:18" ht="12.75">
      <c r="Q4117" s="213">
        <f t="shared" si="194"/>
        <v>1</v>
      </c>
      <c r="R4117" s="213">
        <f t="shared" si="195"/>
        <v>1</v>
      </c>
    </row>
    <row r="4118" spans="17:18" ht="12.75">
      <c r="Q4118" s="213">
        <f t="shared" si="194"/>
        <v>1</v>
      </c>
      <c r="R4118" s="213">
        <f t="shared" si="195"/>
        <v>1</v>
      </c>
    </row>
    <row r="4119" spans="17:18" ht="12.75">
      <c r="Q4119" s="213">
        <f t="shared" si="194"/>
        <v>1</v>
      </c>
      <c r="R4119" s="213">
        <f t="shared" si="195"/>
        <v>1</v>
      </c>
    </row>
    <row r="4120" spans="17:18" ht="12.75">
      <c r="Q4120" s="213">
        <f t="shared" si="194"/>
        <v>1</v>
      </c>
      <c r="R4120" s="213">
        <f t="shared" si="195"/>
        <v>1</v>
      </c>
    </row>
    <row r="4121" spans="17:18" ht="12.75">
      <c r="Q4121" s="213">
        <f t="shared" si="194"/>
        <v>1</v>
      </c>
      <c r="R4121" s="213">
        <f t="shared" si="195"/>
        <v>1</v>
      </c>
    </row>
    <row r="4122" spans="17:18" ht="12.75">
      <c r="Q4122" s="213">
        <f t="shared" si="194"/>
        <v>1</v>
      </c>
      <c r="R4122" s="213">
        <f t="shared" si="195"/>
        <v>1</v>
      </c>
    </row>
    <row r="4123" spans="17:18" ht="12.75">
      <c r="Q4123" s="213">
        <f t="shared" si="194"/>
        <v>1</v>
      </c>
      <c r="R4123" s="213">
        <f t="shared" si="195"/>
        <v>1</v>
      </c>
    </row>
    <row r="4124" spans="17:18" ht="12.75">
      <c r="Q4124" s="213">
        <f t="shared" si="194"/>
        <v>1</v>
      </c>
      <c r="R4124" s="213">
        <f t="shared" si="195"/>
        <v>1</v>
      </c>
    </row>
    <row r="4125" spans="17:18" ht="12.75">
      <c r="Q4125" s="213">
        <f t="shared" si="194"/>
        <v>1</v>
      </c>
      <c r="R4125" s="213">
        <f t="shared" si="195"/>
        <v>1</v>
      </c>
    </row>
    <row r="4126" spans="17:18" ht="12.75">
      <c r="Q4126" s="213">
        <f t="shared" si="194"/>
        <v>1</v>
      </c>
      <c r="R4126" s="213">
        <f t="shared" si="195"/>
        <v>1</v>
      </c>
    </row>
    <row r="4127" spans="17:18" ht="12.75">
      <c r="Q4127" s="213">
        <f t="shared" si="194"/>
        <v>1</v>
      </c>
      <c r="R4127" s="213">
        <f t="shared" si="195"/>
        <v>1</v>
      </c>
    </row>
    <row r="4128" spans="17:18" ht="12.75">
      <c r="Q4128" s="213">
        <f t="shared" si="194"/>
        <v>1</v>
      </c>
      <c r="R4128" s="213">
        <f t="shared" si="195"/>
        <v>1</v>
      </c>
    </row>
    <row r="4129" spans="17:18" ht="12.75">
      <c r="Q4129" s="213">
        <f t="shared" si="194"/>
        <v>1</v>
      </c>
      <c r="R4129" s="213">
        <f t="shared" si="195"/>
        <v>1</v>
      </c>
    </row>
    <row r="4130" spans="17:18" ht="12.75">
      <c r="Q4130" s="213">
        <f t="shared" si="194"/>
        <v>1</v>
      </c>
      <c r="R4130" s="213">
        <f t="shared" si="195"/>
        <v>1</v>
      </c>
    </row>
    <row r="4131" spans="17:18" ht="12.75">
      <c r="Q4131" s="213">
        <f t="shared" si="194"/>
        <v>1</v>
      </c>
      <c r="R4131" s="213">
        <f t="shared" si="195"/>
        <v>1</v>
      </c>
    </row>
    <row r="4132" spans="17:18" ht="12.75">
      <c r="Q4132" s="213">
        <f t="shared" si="194"/>
        <v>1</v>
      </c>
      <c r="R4132" s="213">
        <f t="shared" si="195"/>
        <v>1</v>
      </c>
    </row>
    <row r="4133" spans="17:18" ht="12.75">
      <c r="Q4133" s="213">
        <f t="shared" si="194"/>
        <v>1</v>
      </c>
      <c r="R4133" s="213">
        <f t="shared" si="195"/>
        <v>1</v>
      </c>
    </row>
    <row r="4134" spans="17:18" ht="12.75">
      <c r="Q4134" s="213">
        <f t="shared" si="194"/>
        <v>1</v>
      </c>
      <c r="R4134" s="213">
        <f t="shared" si="195"/>
        <v>1</v>
      </c>
    </row>
    <row r="4135" spans="17:18" ht="12.75">
      <c r="Q4135" s="213">
        <f t="shared" si="194"/>
        <v>1</v>
      </c>
      <c r="R4135" s="213">
        <f t="shared" si="195"/>
        <v>1</v>
      </c>
    </row>
    <row r="4136" spans="17:18" ht="12.75">
      <c r="Q4136" s="213">
        <f t="shared" si="194"/>
        <v>1</v>
      </c>
      <c r="R4136" s="213">
        <f t="shared" si="195"/>
        <v>1</v>
      </c>
    </row>
    <row r="4137" spans="17:18" ht="12.75">
      <c r="Q4137" s="213">
        <f t="shared" si="194"/>
        <v>1</v>
      </c>
      <c r="R4137" s="213">
        <f t="shared" si="195"/>
        <v>1</v>
      </c>
    </row>
    <row r="4138" spans="17:18" ht="12.75">
      <c r="Q4138" s="213">
        <f t="shared" si="194"/>
        <v>1</v>
      </c>
      <c r="R4138" s="213">
        <f t="shared" si="195"/>
        <v>1</v>
      </c>
    </row>
    <row r="4139" spans="17:18" ht="12.75">
      <c r="Q4139" s="213">
        <f t="shared" si="194"/>
        <v>1</v>
      </c>
      <c r="R4139" s="213">
        <f t="shared" si="195"/>
        <v>1</v>
      </c>
    </row>
    <row r="4140" spans="17:18" ht="12.75">
      <c r="Q4140" s="213">
        <f t="shared" si="194"/>
        <v>1</v>
      </c>
      <c r="R4140" s="213">
        <f t="shared" si="195"/>
        <v>1</v>
      </c>
    </row>
    <row r="4141" spans="17:18" ht="12.75">
      <c r="Q4141" s="213">
        <f t="shared" si="194"/>
        <v>1</v>
      </c>
      <c r="R4141" s="213">
        <f t="shared" si="195"/>
        <v>1</v>
      </c>
    </row>
    <row r="4142" spans="17:18" ht="12.75">
      <c r="Q4142" s="213">
        <f t="shared" si="194"/>
        <v>1</v>
      </c>
      <c r="R4142" s="213">
        <f t="shared" si="195"/>
        <v>1</v>
      </c>
    </row>
    <row r="4143" spans="17:18" ht="12.75">
      <c r="Q4143" s="213">
        <f t="shared" si="194"/>
        <v>1</v>
      </c>
      <c r="R4143" s="213">
        <f t="shared" si="195"/>
        <v>1</v>
      </c>
    </row>
    <row r="4144" spans="17:18" ht="12.75">
      <c r="Q4144" s="213">
        <f t="shared" si="194"/>
        <v>1</v>
      </c>
      <c r="R4144" s="213">
        <f t="shared" si="195"/>
        <v>1</v>
      </c>
    </row>
    <row r="4145" spans="17:18" ht="12.75">
      <c r="Q4145" s="213">
        <f t="shared" si="194"/>
        <v>1</v>
      </c>
      <c r="R4145" s="213">
        <f t="shared" si="195"/>
        <v>1</v>
      </c>
    </row>
    <row r="4146" spans="17:18" ht="12.75">
      <c r="Q4146" s="213">
        <f t="shared" si="194"/>
        <v>1</v>
      </c>
      <c r="R4146" s="213">
        <f t="shared" si="195"/>
        <v>1</v>
      </c>
    </row>
    <row r="4147" spans="17:18" ht="12.75">
      <c r="Q4147" s="213">
        <f t="shared" si="194"/>
        <v>1</v>
      </c>
      <c r="R4147" s="213">
        <f t="shared" si="195"/>
        <v>1</v>
      </c>
    </row>
    <row r="4148" spans="17:18" ht="12.75">
      <c r="Q4148" s="213">
        <f t="shared" si="194"/>
        <v>1</v>
      </c>
      <c r="R4148" s="213">
        <f t="shared" si="195"/>
        <v>1</v>
      </c>
    </row>
    <row r="4149" spans="17:18" ht="12.75">
      <c r="Q4149" s="213">
        <f t="shared" si="194"/>
        <v>1</v>
      </c>
      <c r="R4149" s="213">
        <f t="shared" si="195"/>
        <v>1</v>
      </c>
    </row>
    <row r="4150" spans="17:18" ht="12.75">
      <c r="Q4150" s="213">
        <f t="shared" si="194"/>
        <v>1</v>
      </c>
      <c r="R4150" s="213">
        <f t="shared" si="195"/>
        <v>1</v>
      </c>
    </row>
    <row r="4151" spans="17:18" ht="12.75">
      <c r="Q4151" s="213">
        <f t="shared" si="194"/>
        <v>1</v>
      </c>
      <c r="R4151" s="213">
        <f t="shared" si="195"/>
        <v>1</v>
      </c>
    </row>
    <row r="4152" spans="17:18" ht="12.75">
      <c r="Q4152" s="213">
        <f t="shared" si="194"/>
        <v>1</v>
      </c>
      <c r="R4152" s="213">
        <f t="shared" si="195"/>
        <v>1</v>
      </c>
    </row>
    <row r="4153" spans="17:18" ht="12.75">
      <c r="Q4153" s="213">
        <f t="shared" si="194"/>
        <v>1</v>
      </c>
      <c r="R4153" s="213">
        <f t="shared" si="195"/>
        <v>1</v>
      </c>
    </row>
    <row r="4154" spans="17:18" ht="12.75">
      <c r="Q4154" s="213">
        <f t="shared" si="194"/>
        <v>1</v>
      </c>
      <c r="R4154" s="213">
        <f t="shared" si="195"/>
        <v>1</v>
      </c>
    </row>
    <row r="4155" spans="17:18" ht="12.75">
      <c r="Q4155" s="213">
        <f t="shared" si="194"/>
        <v>1</v>
      </c>
      <c r="R4155" s="213">
        <f t="shared" si="195"/>
        <v>1</v>
      </c>
    </row>
    <row r="4156" spans="17:18" ht="12.75">
      <c r="Q4156" s="213">
        <f t="shared" si="194"/>
        <v>1</v>
      </c>
      <c r="R4156" s="213">
        <f t="shared" si="195"/>
        <v>1</v>
      </c>
    </row>
    <row r="4157" spans="17:18" ht="12.75">
      <c r="Q4157" s="213">
        <f t="shared" si="194"/>
        <v>1</v>
      </c>
      <c r="R4157" s="213">
        <f t="shared" si="195"/>
        <v>1</v>
      </c>
    </row>
    <row r="4158" spans="17:18" ht="12.75">
      <c r="Q4158" s="213">
        <f t="shared" si="194"/>
        <v>1</v>
      </c>
      <c r="R4158" s="213">
        <f t="shared" si="195"/>
        <v>1</v>
      </c>
    </row>
    <row r="4159" spans="17:18" ht="12.75">
      <c r="Q4159" s="213">
        <f t="shared" si="194"/>
        <v>1</v>
      </c>
      <c r="R4159" s="213">
        <f t="shared" si="195"/>
        <v>1</v>
      </c>
    </row>
    <row r="4160" spans="17:18" ht="12.75">
      <c r="Q4160" s="213">
        <f t="shared" si="194"/>
        <v>1</v>
      </c>
      <c r="R4160" s="213">
        <f t="shared" si="195"/>
        <v>1</v>
      </c>
    </row>
    <row r="4161" spans="17:18" ht="12.75">
      <c r="Q4161" s="213">
        <f t="shared" si="194"/>
        <v>1</v>
      </c>
      <c r="R4161" s="213">
        <f t="shared" si="195"/>
        <v>1</v>
      </c>
    </row>
    <row r="4162" spans="17:18" ht="12.75">
      <c r="Q4162" s="213">
        <f t="shared" si="194"/>
        <v>1</v>
      </c>
      <c r="R4162" s="213">
        <f t="shared" si="195"/>
        <v>1</v>
      </c>
    </row>
    <row r="4163" spans="17:18" ht="12.75">
      <c r="Q4163" s="213">
        <f t="shared" si="194"/>
        <v>1</v>
      </c>
      <c r="R4163" s="213">
        <f t="shared" si="195"/>
        <v>1</v>
      </c>
    </row>
    <row r="4164" spans="17:18" ht="12.75">
      <c r="Q4164" s="213">
        <f t="shared" si="194"/>
        <v>1</v>
      </c>
      <c r="R4164" s="213">
        <f t="shared" si="195"/>
        <v>1</v>
      </c>
    </row>
    <row r="4165" spans="17:18" ht="12.75">
      <c r="Q4165" s="213">
        <f t="shared" si="194"/>
        <v>1</v>
      </c>
      <c r="R4165" s="213">
        <f t="shared" si="195"/>
        <v>1</v>
      </c>
    </row>
    <row r="4166" spans="17:18" ht="12.75">
      <c r="Q4166" s="213">
        <f t="shared" si="194"/>
        <v>1</v>
      </c>
      <c r="R4166" s="213">
        <f t="shared" si="195"/>
        <v>1</v>
      </c>
    </row>
    <row r="4167" spans="17:18" ht="12.75">
      <c r="Q4167" s="213">
        <f t="shared" si="194"/>
        <v>1</v>
      </c>
      <c r="R4167" s="213">
        <f t="shared" si="195"/>
        <v>1</v>
      </c>
    </row>
    <row r="4168" spans="17:18" ht="12.75">
      <c r="Q4168" s="213">
        <f t="shared" si="194"/>
        <v>1</v>
      </c>
      <c r="R4168" s="213">
        <f t="shared" si="195"/>
        <v>1</v>
      </c>
    </row>
    <row r="4169" spans="17:18" ht="12.75">
      <c r="Q4169" s="213">
        <f t="shared" si="194"/>
        <v>1</v>
      </c>
      <c r="R4169" s="213">
        <f t="shared" si="195"/>
        <v>1</v>
      </c>
    </row>
    <row r="4170" spans="17:18" ht="12.75">
      <c r="Q4170" s="213">
        <f t="shared" si="194"/>
        <v>1</v>
      </c>
      <c r="R4170" s="213">
        <f t="shared" si="195"/>
        <v>1</v>
      </c>
    </row>
    <row r="4171" spans="17:18" ht="12.75">
      <c r="Q4171" s="213">
        <f t="shared" si="194"/>
        <v>1</v>
      </c>
      <c r="R4171" s="213">
        <f t="shared" si="195"/>
        <v>1</v>
      </c>
    </row>
    <row r="4172" spans="17:18" ht="12.75">
      <c r="Q4172" s="213">
        <f t="shared" si="194"/>
        <v>1</v>
      </c>
      <c r="R4172" s="213">
        <f t="shared" si="195"/>
        <v>1</v>
      </c>
    </row>
    <row r="4173" spans="17:18" ht="12.75">
      <c r="Q4173" s="213">
        <f t="shared" si="194"/>
        <v>1</v>
      </c>
      <c r="R4173" s="213">
        <f t="shared" si="195"/>
        <v>1</v>
      </c>
    </row>
    <row r="4174" spans="17:18" ht="12.75">
      <c r="Q4174" s="213">
        <f t="shared" si="194"/>
        <v>1</v>
      </c>
      <c r="R4174" s="213">
        <f t="shared" si="195"/>
        <v>1</v>
      </c>
    </row>
    <row r="4175" spans="17:18" ht="12.75">
      <c r="Q4175" s="213">
        <f t="shared" si="194"/>
        <v>1</v>
      </c>
      <c r="R4175" s="213">
        <f t="shared" si="195"/>
        <v>1</v>
      </c>
    </row>
    <row r="4176" spans="17:18" ht="12.75">
      <c r="Q4176" s="213">
        <f t="shared" si="194"/>
        <v>1</v>
      </c>
      <c r="R4176" s="213">
        <f t="shared" si="195"/>
        <v>1</v>
      </c>
    </row>
    <row r="4177" spans="17:18" ht="12.75">
      <c r="Q4177" s="213">
        <f t="shared" si="194"/>
        <v>1</v>
      </c>
      <c r="R4177" s="213">
        <f t="shared" si="195"/>
        <v>1</v>
      </c>
    </row>
    <row r="4178" spans="17:18" ht="12.75">
      <c r="Q4178" s="213">
        <f t="shared" si="194"/>
        <v>1</v>
      </c>
      <c r="R4178" s="213">
        <f t="shared" si="195"/>
        <v>1</v>
      </c>
    </row>
    <row r="4179" spans="17:18" ht="12.75">
      <c r="Q4179" s="213">
        <f t="shared" si="194"/>
        <v>1</v>
      </c>
      <c r="R4179" s="213">
        <f t="shared" si="195"/>
        <v>1</v>
      </c>
    </row>
    <row r="4180" spans="17:18" ht="12.75">
      <c r="Q4180" s="213">
        <f aca="true" t="shared" si="196" ref="Q4180:Q4243">IF(D4180="H",0.5,IF(D4180="L",3,1))</f>
        <v>1</v>
      </c>
      <c r="R4180" s="213">
        <f aca="true" t="shared" si="197" ref="R4180:R4243">IF(D4180="H",3,IF(D4180="L",0.5,1))</f>
        <v>1</v>
      </c>
    </row>
    <row r="4181" spans="17:18" ht="12.75">
      <c r="Q4181" s="213">
        <f t="shared" si="196"/>
        <v>1</v>
      </c>
      <c r="R4181" s="213">
        <f t="shared" si="197"/>
        <v>1</v>
      </c>
    </row>
    <row r="4182" spans="17:18" ht="12.75">
      <c r="Q4182" s="213">
        <f t="shared" si="196"/>
        <v>1</v>
      </c>
      <c r="R4182" s="213">
        <f t="shared" si="197"/>
        <v>1</v>
      </c>
    </row>
    <row r="4183" spans="17:18" ht="12.75">
      <c r="Q4183" s="213">
        <f t="shared" si="196"/>
        <v>1</v>
      </c>
      <c r="R4183" s="213">
        <f t="shared" si="197"/>
        <v>1</v>
      </c>
    </row>
    <row r="4184" spans="17:18" ht="12.75">
      <c r="Q4184" s="213">
        <f t="shared" si="196"/>
        <v>1</v>
      </c>
      <c r="R4184" s="213">
        <f t="shared" si="197"/>
        <v>1</v>
      </c>
    </row>
    <row r="4185" spans="17:18" ht="12.75">
      <c r="Q4185" s="213">
        <f t="shared" si="196"/>
        <v>1</v>
      </c>
      <c r="R4185" s="213">
        <f t="shared" si="197"/>
        <v>1</v>
      </c>
    </row>
    <row r="4186" spans="17:18" ht="12.75">
      <c r="Q4186" s="213">
        <f t="shared" si="196"/>
        <v>1</v>
      </c>
      <c r="R4186" s="213">
        <f t="shared" si="197"/>
        <v>1</v>
      </c>
    </row>
    <row r="4187" spans="17:18" ht="12.75">
      <c r="Q4187" s="213">
        <f t="shared" si="196"/>
        <v>1</v>
      </c>
      <c r="R4187" s="213">
        <f t="shared" si="197"/>
        <v>1</v>
      </c>
    </row>
    <row r="4188" spans="17:18" ht="12.75">
      <c r="Q4188" s="213">
        <f t="shared" si="196"/>
        <v>1</v>
      </c>
      <c r="R4188" s="213">
        <f t="shared" si="197"/>
        <v>1</v>
      </c>
    </row>
    <row r="4189" spans="17:18" ht="12.75">
      <c r="Q4189" s="213">
        <f t="shared" si="196"/>
        <v>1</v>
      </c>
      <c r="R4189" s="213">
        <f t="shared" si="197"/>
        <v>1</v>
      </c>
    </row>
    <row r="4190" spans="17:18" ht="12.75">
      <c r="Q4190" s="213">
        <f t="shared" si="196"/>
        <v>1</v>
      </c>
      <c r="R4190" s="213">
        <f t="shared" si="197"/>
        <v>1</v>
      </c>
    </row>
    <row r="4191" spans="17:18" ht="12.75">
      <c r="Q4191" s="213">
        <f t="shared" si="196"/>
        <v>1</v>
      </c>
      <c r="R4191" s="213">
        <f t="shared" si="197"/>
        <v>1</v>
      </c>
    </row>
    <row r="4192" spans="17:18" ht="12.75">
      <c r="Q4192" s="213">
        <f t="shared" si="196"/>
        <v>1</v>
      </c>
      <c r="R4192" s="213">
        <f t="shared" si="197"/>
        <v>1</v>
      </c>
    </row>
    <row r="4193" spans="17:18" ht="12.75">
      <c r="Q4193" s="213">
        <f t="shared" si="196"/>
        <v>1</v>
      </c>
      <c r="R4193" s="213">
        <f t="shared" si="197"/>
        <v>1</v>
      </c>
    </row>
    <row r="4194" spans="17:18" ht="12.75">
      <c r="Q4194" s="213">
        <f t="shared" si="196"/>
        <v>1</v>
      </c>
      <c r="R4194" s="213">
        <f t="shared" si="197"/>
        <v>1</v>
      </c>
    </row>
    <row r="4195" spans="17:18" ht="12.75">
      <c r="Q4195" s="213">
        <f t="shared" si="196"/>
        <v>1</v>
      </c>
      <c r="R4195" s="213">
        <f t="shared" si="197"/>
        <v>1</v>
      </c>
    </row>
    <row r="4196" spans="17:18" ht="12.75">
      <c r="Q4196" s="213">
        <f t="shared" si="196"/>
        <v>1</v>
      </c>
      <c r="R4196" s="213">
        <f t="shared" si="197"/>
        <v>1</v>
      </c>
    </row>
    <row r="4197" spans="17:18" ht="12.75">
      <c r="Q4197" s="213">
        <f t="shared" si="196"/>
        <v>1</v>
      </c>
      <c r="R4197" s="213">
        <f t="shared" si="197"/>
        <v>1</v>
      </c>
    </row>
    <row r="4198" spans="17:18" ht="12.75">
      <c r="Q4198" s="213">
        <f t="shared" si="196"/>
        <v>1</v>
      </c>
      <c r="R4198" s="213">
        <f t="shared" si="197"/>
        <v>1</v>
      </c>
    </row>
    <row r="4199" spans="17:18" ht="12.75">
      <c r="Q4199" s="213">
        <f t="shared" si="196"/>
        <v>1</v>
      </c>
      <c r="R4199" s="213">
        <f t="shared" si="197"/>
        <v>1</v>
      </c>
    </row>
    <row r="4200" spans="17:18" ht="12.75">
      <c r="Q4200" s="213">
        <f t="shared" si="196"/>
        <v>1</v>
      </c>
      <c r="R4200" s="213">
        <f t="shared" si="197"/>
        <v>1</v>
      </c>
    </row>
    <row r="4201" spans="17:18" ht="12.75">
      <c r="Q4201" s="213">
        <f t="shared" si="196"/>
        <v>1</v>
      </c>
      <c r="R4201" s="213">
        <f t="shared" si="197"/>
        <v>1</v>
      </c>
    </row>
    <row r="4202" spans="17:18" ht="12.75">
      <c r="Q4202" s="213">
        <f t="shared" si="196"/>
        <v>1</v>
      </c>
      <c r="R4202" s="213">
        <f t="shared" si="197"/>
        <v>1</v>
      </c>
    </row>
    <row r="4203" spans="17:18" ht="12.75">
      <c r="Q4203" s="213">
        <f t="shared" si="196"/>
        <v>1</v>
      </c>
      <c r="R4203" s="213">
        <f t="shared" si="197"/>
        <v>1</v>
      </c>
    </row>
    <row r="4204" spans="17:18" ht="12.75">
      <c r="Q4204" s="213">
        <f t="shared" si="196"/>
        <v>1</v>
      </c>
      <c r="R4204" s="213">
        <f t="shared" si="197"/>
        <v>1</v>
      </c>
    </row>
    <row r="4205" spans="17:18" ht="12.75">
      <c r="Q4205" s="213">
        <f t="shared" si="196"/>
        <v>1</v>
      </c>
      <c r="R4205" s="213">
        <f t="shared" si="197"/>
        <v>1</v>
      </c>
    </row>
    <row r="4206" spans="17:18" ht="12.75">
      <c r="Q4206" s="213">
        <f t="shared" si="196"/>
        <v>1</v>
      </c>
      <c r="R4206" s="213">
        <f t="shared" si="197"/>
        <v>1</v>
      </c>
    </row>
    <row r="4207" spans="17:18" ht="12.75">
      <c r="Q4207" s="213">
        <f t="shared" si="196"/>
        <v>1</v>
      </c>
      <c r="R4207" s="213">
        <f t="shared" si="197"/>
        <v>1</v>
      </c>
    </row>
    <row r="4208" spans="17:18" ht="12.75">
      <c r="Q4208" s="213">
        <f t="shared" si="196"/>
        <v>1</v>
      </c>
      <c r="R4208" s="213">
        <f t="shared" si="197"/>
        <v>1</v>
      </c>
    </row>
    <row r="4209" spans="17:18" ht="12.75">
      <c r="Q4209" s="213">
        <f t="shared" si="196"/>
        <v>1</v>
      </c>
      <c r="R4209" s="213">
        <f t="shared" si="197"/>
        <v>1</v>
      </c>
    </row>
    <row r="4210" spans="17:18" ht="12.75">
      <c r="Q4210" s="213">
        <f t="shared" si="196"/>
        <v>1</v>
      </c>
      <c r="R4210" s="213">
        <f t="shared" si="197"/>
        <v>1</v>
      </c>
    </row>
    <row r="4211" spans="17:18" ht="12.75">
      <c r="Q4211" s="213">
        <f t="shared" si="196"/>
        <v>1</v>
      </c>
      <c r="R4211" s="213">
        <f t="shared" si="197"/>
        <v>1</v>
      </c>
    </row>
    <row r="4212" spans="17:18" ht="12.75">
      <c r="Q4212" s="213">
        <f t="shared" si="196"/>
        <v>1</v>
      </c>
      <c r="R4212" s="213">
        <f t="shared" si="197"/>
        <v>1</v>
      </c>
    </row>
    <row r="4213" spans="17:18" ht="12.75">
      <c r="Q4213" s="213">
        <f t="shared" si="196"/>
        <v>1</v>
      </c>
      <c r="R4213" s="213">
        <f t="shared" si="197"/>
        <v>1</v>
      </c>
    </row>
    <row r="4214" spans="17:18" ht="12.75">
      <c r="Q4214" s="213">
        <f t="shared" si="196"/>
        <v>1</v>
      </c>
      <c r="R4214" s="213">
        <f t="shared" si="197"/>
        <v>1</v>
      </c>
    </row>
    <row r="4215" spans="17:18" ht="12.75">
      <c r="Q4215" s="213">
        <f t="shared" si="196"/>
        <v>1</v>
      </c>
      <c r="R4215" s="213">
        <f t="shared" si="197"/>
        <v>1</v>
      </c>
    </row>
    <row r="4216" spans="17:18" ht="12.75">
      <c r="Q4216" s="213">
        <f t="shared" si="196"/>
        <v>1</v>
      </c>
      <c r="R4216" s="213">
        <f t="shared" si="197"/>
        <v>1</v>
      </c>
    </row>
    <row r="4217" spans="17:18" ht="12.75">
      <c r="Q4217" s="213">
        <f t="shared" si="196"/>
        <v>1</v>
      </c>
      <c r="R4217" s="213">
        <f t="shared" si="197"/>
        <v>1</v>
      </c>
    </row>
    <row r="4218" spans="17:18" ht="12.75">
      <c r="Q4218" s="213">
        <f t="shared" si="196"/>
        <v>1</v>
      </c>
      <c r="R4218" s="213">
        <f t="shared" si="197"/>
        <v>1</v>
      </c>
    </row>
    <row r="4219" spans="17:18" ht="12.75">
      <c r="Q4219" s="213">
        <f t="shared" si="196"/>
        <v>1</v>
      </c>
      <c r="R4219" s="213">
        <f t="shared" si="197"/>
        <v>1</v>
      </c>
    </row>
    <row r="4220" spans="17:18" ht="12.75">
      <c r="Q4220" s="213">
        <f t="shared" si="196"/>
        <v>1</v>
      </c>
      <c r="R4220" s="213">
        <f t="shared" si="197"/>
        <v>1</v>
      </c>
    </row>
    <row r="4221" spans="17:18" ht="12.75">
      <c r="Q4221" s="213">
        <f t="shared" si="196"/>
        <v>1</v>
      </c>
      <c r="R4221" s="213">
        <f t="shared" si="197"/>
        <v>1</v>
      </c>
    </row>
    <row r="4222" spans="17:18" ht="12.75">
      <c r="Q4222" s="213">
        <f t="shared" si="196"/>
        <v>1</v>
      </c>
      <c r="R4222" s="213">
        <f t="shared" si="197"/>
        <v>1</v>
      </c>
    </row>
    <row r="4223" spans="17:18" ht="12.75">
      <c r="Q4223" s="213">
        <f t="shared" si="196"/>
        <v>1</v>
      </c>
      <c r="R4223" s="213">
        <f t="shared" si="197"/>
        <v>1</v>
      </c>
    </row>
    <row r="4224" spans="17:18" ht="12.75">
      <c r="Q4224" s="213">
        <f t="shared" si="196"/>
        <v>1</v>
      </c>
      <c r="R4224" s="213">
        <f t="shared" si="197"/>
        <v>1</v>
      </c>
    </row>
    <row r="4225" spans="17:18" ht="12.75">
      <c r="Q4225" s="213">
        <f t="shared" si="196"/>
        <v>1</v>
      </c>
      <c r="R4225" s="213">
        <f t="shared" si="197"/>
        <v>1</v>
      </c>
    </row>
    <row r="4226" spans="17:18" ht="12.75">
      <c r="Q4226" s="213">
        <f t="shared" si="196"/>
        <v>1</v>
      </c>
      <c r="R4226" s="213">
        <f t="shared" si="197"/>
        <v>1</v>
      </c>
    </row>
    <row r="4227" spans="17:18" ht="12.75">
      <c r="Q4227" s="213">
        <f t="shared" si="196"/>
        <v>1</v>
      </c>
      <c r="R4227" s="213">
        <f t="shared" si="197"/>
        <v>1</v>
      </c>
    </row>
    <row r="4228" spans="17:18" ht="12.75">
      <c r="Q4228" s="213">
        <f t="shared" si="196"/>
        <v>1</v>
      </c>
      <c r="R4228" s="213">
        <f t="shared" si="197"/>
        <v>1</v>
      </c>
    </row>
    <row r="4229" spans="17:18" ht="12.75">
      <c r="Q4229" s="213">
        <f t="shared" si="196"/>
        <v>1</v>
      </c>
      <c r="R4229" s="213">
        <f t="shared" si="197"/>
        <v>1</v>
      </c>
    </row>
    <row r="4230" spans="17:18" ht="12.75">
      <c r="Q4230" s="213">
        <f t="shared" si="196"/>
        <v>1</v>
      </c>
      <c r="R4230" s="213">
        <f t="shared" si="197"/>
        <v>1</v>
      </c>
    </row>
    <row r="4231" spans="17:18" ht="12.75">
      <c r="Q4231" s="213">
        <f t="shared" si="196"/>
        <v>1</v>
      </c>
      <c r="R4231" s="213">
        <f t="shared" si="197"/>
        <v>1</v>
      </c>
    </row>
    <row r="4232" spans="17:18" ht="12.75">
      <c r="Q4232" s="213">
        <f t="shared" si="196"/>
        <v>1</v>
      </c>
      <c r="R4232" s="213">
        <f t="shared" si="197"/>
        <v>1</v>
      </c>
    </row>
    <row r="4233" spans="17:18" ht="12.75">
      <c r="Q4233" s="213">
        <f t="shared" si="196"/>
        <v>1</v>
      </c>
      <c r="R4233" s="213">
        <f t="shared" si="197"/>
        <v>1</v>
      </c>
    </row>
    <row r="4234" spans="17:18" ht="12.75">
      <c r="Q4234" s="213">
        <f t="shared" si="196"/>
        <v>1</v>
      </c>
      <c r="R4234" s="213">
        <f t="shared" si="197"/>
        <v>1</v>
      </c>
    </row>
    <row r="4235" spans="17:18" ht="12.75">
      <c r="Q4235" s="213">
        <f t="shared" si="196"/>
        <v>1</v>
      </c>
      <c r="R4235" s="213">
        <f t="shared" si="197"/>
        <v>1</v>
      </c>
    </row>
    <row r="4236" spans="17:18" ht="12.75">
      <c r="Q4236" s="213">
        <f t="shared" si="196"/>
        <v>1</v>
      </c>
      <c r="R4236" s="213">
        <f t="shared" si="197"/>
        <v>1</v>
      </c>
    </row>
    <row r="4237" spans="17:18" ht="12.75">
      <c r="Q4237" s="213">
        <f t="shared" si="196"/>
        <v>1</v>
      </c>
      <c r="R4237" s="213">
        <f t="shared" si="197"/>
        <v>1</v>
      </c>
    </row>
    <row r="4238" spans="17:18" ht="12.75">
      <c r="Q4238" s="213">
        <f t="shared" si="196"/>
        <v>1</v>
      </c>
      <c r="R4238" s="213">
        <f t="shared" si="197"/>
        <v>1</v>
      </c>
    </row>
    <row r="4239" spans="17:18" ht="12.75">
      <c r="Q4239" s="213">
        <f t="shared" si="196"/>
        <v>1</v>
      </c>
      <c r="R4239" s="213">
        <f t="shared" si="197"/>
        <v>1</v>
      </c>
    </row>
    <row r="4240" spans="17:18" ht="12.75">
      <c r="Q4240" s="213">
        <f t="shared" si="196"/>
        <v>1</v>
      </c>
      <c r="R4240" s="213">
        <f t="shared" si="197"/>
        <v>1</v>
      </c>
    </row>
    <row r="4241" spans="17:18" ht="12.75">
      <c r="Q4241" s="213">
        <f t="shared" si="196"/>
        <v>1</v>
      </c>
      <c r="R4241" s="213">
        <f t="shared" si="197"/>
        <v>1</v>
      </c>
    </row>
    <row r="4242" spans="17:18" ht="12.75">
      <c r="Q4242" s="213">
        <f t="shared" si="196"/>
        <v>1</v>
      </c>
      <c r="R4242" s="213">
        <f t="shared" si="197"/>
        <v>1</v>
      </c>
    </row>
    <row r="4243" spans="17:18" ht="12.75">
      <c r="Q4243" s="213">
        <f t="shared" si="196"/>
        <v>1</v>
      </c>
      <c r="R4243" s="213">
        <f t="shared" si="197"/>
        <v>1</v>
      </c>
    </row>
    <row r="4244" spans="17:18" ht="12.75">
      <c r="Q4244" s="213">
        <f aca="true" t="shared" si="198" ref="Q4244:Q4307">IF(D4244="H",0.5,IF(D4244="L",3,1))</f>
        <v>1</v>
      </c>
      <c r="R4244" s="213">
        <f aca="true" t="shared" si="199" ref="R4244:R4307">IF(D4244="H",3,IF(D4244="L",0.5,1))</f>
        <v>1</v>
      </c>
    </row>
    <row r="4245" spans="17:18" ht="12.75">
      <c r="Q4245" s="213">
        <f t="shared" si="198"/>
        <v>1</v>
      </c>
      <c r="R4245" s="213">
        <f t="shared" si="199"/>
        <v>1</v>
      </c>
    </row>
    <row r="4246" spans="17:18" ht="12.75">
      <c r="Q4246" s="213">
        <f t="shared" si="198"/>
        <v>1</v>
      </c>
      <c r="R4246" s="213">
        <f t="shared" si="199"/>
        <v>1</v>
      </c>
    </row>
    <row r="4247" spans="17:18" ht="12.75">
      <c r="Q4247" s="213">
        <f t="shared" si="198"/>
        <v>1</v>
      </c>
      <c r="R4247" s="213">
        <f t="shared" si="199"/>
        <v>1</v>
      </c>
    </row>
    <row r="4248" spans="17:18" ht="12.75">
      <c r="Q4248" s="213">
        <f t="shared" si="198"/>
        <v>1</v>
      </c>
      <c r="R4248" s="213">
        <f t="shared" si="199"/>
        <v>1</v>
      </c>
    </row>
    <row r="4249" spans="17:18" ht="12.75">
      <c r="Q4249" s="213">
        <f t="shared" si="198"/>
        <v>1</v>
      </c>
      <c r="R4249" s="213">
        <f t="shared" si="199"/>
        <v>1</v>
      </c>
    </row>
    <row r="4250" spans="17:18" ht="12.75">
      <c r="Q4250" s="213">
        <f t="shared" si="198"/>
        <v>1</v>
      </c>
      <c r="R4250" s="213">
        <f t="shared" si="199"/>
        <v>1</v>
      </c>
    </row>
    <row r="4251" spans="17:18" ht="12.75">
      <c r="Q4251" s="213">
        <f t="shared" si="198"/>
        <v>1</v>
      </c>
      <c r="R4251" s="213">
        <f t="shared" si="199"/>
        <v>1</v>
      </c>
    </row>
    <row r="4252" spans="17:18" ht="12.75">
      <c r="Q4252" s="213">
        <f t="shared" si="198"/>
        <v>1</v>
      </c>
      <c r="R4252" s="213">
        <f t="shared" si="199"/>
        <v>1</v>
      </c>
    </row>
    <row r="4253" spans="17:18" ht="12.75">
      <c r="Q4253" s="213">
        <f t="shared" si="198"/>
        <v>1</v>
      </c>
      <c r="R4253" s="213">
        <f t="shared" si="199"/>
        <v>1</v>
      </c>
    </row>
    <row r="4254" spans="17:18" ht="12.75">
      <c r="Q4254" s="213">
        <f t="shared" si="198"/>
        <v>1</v>
      </c>
      <c r="R4254" s="213">
        <f t="shared" si="199"/>
        <v>1</v>
      </c>
    </row>
    <row r="4255" spans="17:18" ht="12.75">
      <c r="Q4255" s="213">
        <f t="shared" si="198"/>
        <v>1</v>
      </c>
      <c r="R4255" s="213">
        <f t="shared" si="199"/>
        <v>1</v>
      </c>
    </row>
    <row r="4256" spans="17:18" ht="12.75">
      <c r="Q4256" s="213">
        <f t="shared" si="198"/>
        <v>1</v>
      </c>
      <c r="R4256" s="213">
        <f t="shared" si="199"/>
        <v>1</v>
      </c>
    </row>
    <row r="4257" spans="17:18" ht="12.75">
      <c r="Q4257" s="213">
        <f t="shared" si="198"/>
        <v>1</v>
      </c>
      <c r="R4257" s="213">
        <f t="shared" si="199"/>
        <v>1</v>
      </c>
    </row>
    <row r="4258" spans="17:18" ht="12.75">
      <c r="Q4258" s="213">
        <f t="shared" si="198"/>
        <v>1</v>
      </c>
      <c r="R4258" s="213">
        <f t="shared" si="199"/>
        <v>1</v>
      </c>
    </row>
    <row r="4259" spans="17:18" ht="12.75">
      <c r="Q4259" s="213">
        <f t="shared" si="198"/>
        <v>1</v>
      </c>
      <c r="R4259" s="213">
        <f t="shared" si="199"/>
        <v>1</v>
      </c>
    </row>
    <row r="4260" spans="17:18" ht="12.75">
      <c r="Q4260" s="213">
        <f t="shared" si="198"/>
        <v>1</v>
      </c>
      <c r="R4260" s="213">
        <f t="shared" si="199"/>
        <v>1</v>
      </c>
    </row>
    <row r="4261" spans="17:18" ht="12.75">
      <c r="Q4261" s="213">
        <f t="shared" si="198"/>
        <v>1</v>
      </c>
      <c r="R4261" s="213">
        <f t="shared" si="199"/>
        <v>1</v>
      </c>
    </row>
    <row r="4262" spans="17:18" ht="12.75">
      <c r="Q4262" s="213">
        <f t="shared" si="198"/>
        <v>1</v>
      </c>
      <c r="R4262" s="213">
        <f t="shared" si="199"/>
        <v>1</v>
      </c>
    </row>
    <row r="4263" spans="17:18" ht="12.75">
      <c r="Q4263" s="213">
        <f t="shared" si="198"/>
        <v>1</v>
      </c>
      <c r="R4263" s="213">
        <f t="shared" si="199"/>
        <v>1</v>
      </c>
    </row>
    <row r="4264" spans="17:18" ht="12.75">
      <c r="Q4264" s="213">
        <f t="shared" si="198"/>
        <v>1</v>
      </c>
      <c r="R4264" s="213">
        <f t="shared" si="199"/>
        <v>1</v>
      </c>
    </row>
    <row r="4265" spans="17:18" ht="12.75">
      <c r="Q4265" s="213">
        <f t="shared" si="198"/>
        <v>1</v>
      </c>
      <c r="R4265" s="213">
        <f t="shared" si="199"/>
        <v>1</v>
      </c>
    </row>
    <row r="4266" spans="17:18" ht="12.75">
      <c r="Q4266" s="213">
        <f t="shared" si="198"/>
        <v>1</v>
      </c>
      <c r="R4266" s="213">
        <f t="shared" si="199"/>
        <v>1</v>
      </c>
    </row>
    <row r="4267" spans="17:18" ht="12.75">
      <c r="Q4267" s="213">
        <f t="shared" si="198"/>
        <v>1</v>
      </c>
      <c r="R4267" s="213">
        <f t="shared" si="199"/>
        <v>1</v>
      </c>
    </row>
    <row r="4268" spans="17:18" ht="12.75">
      <c r="Q4268" s="213">
        <f t="shared" si="198"/>
        <v>1</v>
      </c>
      <c r="R4268" s="213">
        <f t="shared" si="199"/>
        <v>1</v>
      </c>
    </row>
    <row r="4269" spans="17:18" ht="12.75">
      <c r="Q4269" s="213">
        <f t="shared" si="198"/>
        <v>1</v>
      </c>
      <c r="R4269" s="213">
        <f t="shared" si="199"/>
        <v>1</v>
      </c>
    </row>
    <row r="4270" spans="17:18" ht="12.75">
      <c r="Q4270" s="213">
        <f t="shared" si="198"/>
        <v>1</v>
      </c>
      <c r="R4270" s="213">
        <f t="shared" si="199"/>
        <v>1</v>
      </c>
    </row>
    <row r="4271" spans="17:18" ht="12.75">
      <c r="Q4271" s="213">
        <f t="shared" si="198"/>
        <v>1</v>
      </c>
      <c r="R4271" s="213">
        <f t="shared" si="199"/>
        <v>1</v>
      </c>
    </row>
    <row r="4272" spans="17:18" ht="12.75">
      <c r="Q4272" s="213">
        <f t="shared" si="198"/>
        <v>1</v>
      </c>
      <c r="R4272" s="213">
        <f t="shared" si="199"/>
        <v>1</v>
      </c>
    </row>
    <row r="4273" spans="17:18" ht="12.75">
      <c r="Q4273" s="213">
        <f t="shared" si="198"/>
        <v>1</v>
      </c>
      <c r="R4273" s="213">
        <f t="shared" si="199"/>
        <v>1</v>
      </c>
    </row>
    <row r="4274" spans="17:18" ht="12.75">
      <c r="Q4274" s="213">
        <f t="shared" si="198"/>
        <v>1</v>
      </c>
      <c r="R4274" s="213">
        <f t="shared" si="199"/>
        <v>1</v>
      </c>
    </row>
    <row r="4275" spans="17:18" ht="12.75">
      <c r="Q4275" s="213">
        <f t="shared" si="198"/>
        <v>1</v>
      </c>
      <c r="R4275" s="213">
        <f t="shared" si="199"/>
        <v>1</v>
      </c>
    </row>
    <row r="4276" spans="17:18" ht="12.75">
      <c r="Q4276" s="213">
        <f t="shared" si="198"/>
        <v>1</v>
      </c>
      <c r="R4276" s="213">
        <f t="shared" si="199"/>
        <v>1</v>
      </c>
    </row>
    <row r="4277" spans="17:18" ht="12.75">
      <c r="Q4277" s="213">
        <f t="shared" si="198"/>
        <v>1</v>
      </c>
      <c r="R4277" s="213">
        <f t="shared" si="199"/>
        <v>1</v>
      </c>
    </row>
    <row r="4278" spans="17:18" ht="12.75">
      <c r="Q4278" s="213">
        <f t="shared" si="198"/>
        <v>1</v>
      </c>
      <c r="R4278" s="213">
        <f t="shared" si="199"/>
        <v>1</v>
      </c>
    </row>
    <row r="4279" spans="17:18" ht="12.75">
      <c r="Q4279" s="213">
        <f t="shared" si="198"/>
        <v>1</v>
      </c>
      <c r="R4279" s="213">
        <f t="shared" si="199"/>
        <v>1</v>
      </c>
    </row>
    <row r="4280" spans="17:18" ht="12.75">
      <c r="Q4280" s="213">
        <f t="shared" si="198"/>
        <v>1</v>
      </c>
      <c r="R4280" s="213">
        <f t="shared" si="199"/>
        <v>1</v>
      </c>
    </row>
    <row r="4281" spans="17:18" ht="12.75">
      <c r="Q4281" s="213">
        <f t="shared" si="198"/>
        <v>1</v>
      </c>
      <c r="R4281" s="213">
        <f t="shared" si="199"/>
        <v>1</v>
      </c>
    </row>
    <row r="4282" spans="17:18" ht="12.75">
      <c r="Q4282" s="213">
        <f t="shared" si="198"/>
        <v>1</v>
      </c>
      <c r="R4282" s="213">
        <f t="shared" si="199"/>
        <v>1</v>
      </c>
    </row>
    <row r="4283" spans="17:18" ht="12.75">
      <c r="Q4283" s="213">
        <f t="shared" si="198"/>
        <v>1</v>
      </c>
      <c r="R4283" s="213">
        <f t="shared" si="199"/>
        <v>1</v>
      </c>
    </row>
    <row r="4284" spans="17:18" ht="12.75">
      <c r="Q4284" s="213">
        <f t="shared" si="198"/>
        <v>1</v>
      </c>
      <c r="R4284" s="213">
        <f t="shared" si="199"/>
        <v>1</v>
      </c>
    </row>
    <row r="4285" spans="17:18" ht="12.75">
      <c r="Q4285" s="213">
        <f t="shared" si="198"/>
        <v>1</v>
      </c>
      <c r="R4285" s="213">
        <f t="shared" si="199"/>
        <v>1</v>
      </c>
    </row>
    <row r="4286" spans="17:18" ht="12.75">
      <c r="Q4286" s="213">
        <f t="shared" si="198"/>
        <v>1</v>
      </c>
      <c r="R4286" s="213">
        <f t="shared" si="199"/>
        <v>1</v>
      </c>
    </row>
    <row r="4287" spans="17:18" ht="12.75">
      <c r="Q4287" s="213">
        <f t="shared" si="198"/>
        <v>1</v>
      </c>
      <c r="R4287" s="213">
        <f t="shared" si="199"/>
        <v>1</v>
      </c>
    </row>
    <row r="4288" spans="17:18" ht="12.75">
      <c r="Q4288" s="213">
        <f t="shared" si="198"/>
        <v>1</v>
      </c>
      <c r="R4288" s="213">
        <f t="shared" si="199"/>
        <v>1</v>
      </c>
    </row>
    <row r="4289" spans="17:18" ht="12.75">
      <c r="Q4289" s="213">
        <f t="shared" si="198"/>
        <v>1</v>
      </c>
      <c r="R4289" s="213">
        <f t="shared" si="199"/>
        <v>1</v>
      </c>
    </row>
    <row r="4290" spans="17:18" ht="12.75">
      <c r="Q4290" s="213">
        <f t="shared" si="198"/>
        <v>1</v>
      </c>
      <c r="R4290" s="213">
        <f t="shared" si="199"/>
        <v>1</v>
      </c>
    </row>
    <row r="4291" spans="17:18" ht="12.75">
      <c r="Q4291" s="213">
        <f t="shared" si="198"/>
        <v>1</v>
      </c>
      <c r="R4291" s="213">
        <f t="shared" si="199"/>
        <v>1</v>
      </c>
    </row>
    <row r="4292" spans="17:18" ht="12.75">
      <c r="Q4292" s="213">
        <f t="shared" si="198"/>
        <v>1</v>
      </c>
      <c r="R4292" s="213">
        <f t="shared" si="199"/>
        <v>1</v>
      </c>
    </row>
    <row r="4293" spans="17:18" ht="12.75">
      <c r="Q4293" s="213">
        <f t="shared" si="198"/>
        <v>1</v>
      </c>
      <c r="R4293" s="213">
        <f t="shared" si="199"/>
        <v>1</v>
      </c>
    </row>
    <row r="4294" spans="17:18" ht="12.75">
      <c r="Q4294" s="213">
        <f t="shared" si="198"/>
        <v>1</v>
      </c>
      <c r="R4294" s="213">
        <f t="shared" si="199"/>
        <v>1</v>
      </c>
    </row>
    <row r="4295" spans="17:18" ht="12.75">
      <c r="Q4295" s="213">
        <f t="shared" si="198"/>
        <v>1</v>
      </c>
      <c r="R4295" s="213">
        <f t="shared" si="199"/>
        <v>1</v>
      </c>
    </row>
    <row r="4296" spans="17:18" ht="12.75">
      <c r="Q4296" s="213">
        <f t="shared" si="198"/>
        <v>1</v>
      </c>
      <c r="R4296" s="213">
        <f t="shared" si="199"/>
        <v>1</v>
      </c>
    </row>
    <row r="4297" spans="17:18" ht="12.75">
      <c r="Q4297" s="213">
        <f t="shared" si="198"/>
        <v>1</v>
      </c>
      <c r="R4297" s="213">
        <f t="shared" si="199"/>
        <v>1</v>
      </c>
    </row>
    <row r="4298" spans="17:18" ht="12.75">
      <c r="Q4298" s="213">
        <f t="shared" si="198"/>
        <v>1</v>
      </c>
      <c r="R4298" s="213">
        <f t="shared" si="199"/>
        <v>1</v>
      </c>
    </row>
    <row r="4299" spans="17:18" ht="12.75">
      <c r="Q4299" s="213">
        <f t="shared" si="198"/>
        <v>1</v>
      </c>
      <c r="R4299" s="213">
        <f t="shared" si="199"/>
        <v>1</v>
      </c>
    </row>
    <row r="4300" spans="17:18" ht="12.75">
      <c r="Q4300" s="213">
        <f t="shared" si="198"/>
        <v>1</v>
      </c>
      <c r="R4300" s="213">
        <f t="shared" si="199"/>
        <v>1</v>
      </c>
    </row>
    <row r="4301" spans="17:18" ht="12.75">
      <c r="Q4301" s="213">
        <f t="shared" si="198"/>
        <v>1</v>
      </c>
      <c r="R4301" s="213">
        <f t="shared" si="199"/>
        <v>1</v>
      </c>
    </row>
    <row r="4302" spans="17:18" ht="12.75">
      <c r="Q4302" s="213">
        <f t="shared" si="198"/>
        <v>1</v>
      </c>
      <c r="R4302" s="213">
        <f t="shared" si="199"/>
        <v>1</v>
      </c>
    </row>
    <row r="4303" spans="17:18" ht="12.75">
      <c r="Q4303" s="213">
        <f t="shared" si="198"/>
        <v>1</v>
      </c>
      <c r="R4303" s="213">
        <f t="shared" si="199"/>
        <v>1</v>
      </c>
    </row>
    <row r="4304" spans="17:18" ht="12.75">
      <c r="Q4304" s="213">
        <f t="shared" si="198"/>
        <v>1</v>
      </c>
      <c r="R4304" s="213">
        <f t="shared" si="199"/>
        <v>1</v>
      </c>
    </row>
    <row r="4305" spans="17:18" ht="12.75">
      <c r="Q4305" s="213">
        <f t="shared" si="198"/>
        <v>1</v>
      </c>
      <c r="R4305" s="213">
        <f t="shared" si="199"/>
        <v>1</v>
      </c>
    </row>
    <row r="4306" spans="17:18" ht="12.75">
      <c r="Q4306" s="213">
        <f t="shared" si="198"/>
        <v>1</v>
      </c>
      <c r="R4306" s="213">
        <f t="shared" si="199"/>
        <v>1</v>
      </c>
    </row>
    <row r="4307" spans="17:18" ht="12.75">
      <c r="Q4307" s="213">
        <f t="shared" si="198"/>
        <v>1</v>
      </c>
      <c r="R4307" s="213">
        <f t="shared" si="199"/>
        <v>1</v>
      </c>
    </row>
    <row r="4308" spans="17:18" ht="12.75">
      <c r="Q4308" s="213">
        <f aca="true" t="shared" si="200" ref="Q4308:Q4371">IF(D4308="H",0.5,IF(D4308="L",3,1))</f>
        <v>1</v>
      </c>
      <c r="R4308" s="213">
        <f aca="true" t="shared" si="201" ref="R4308:R4371">IF(D4308="H",3,IF(D4308="L",0.5,1))</f>
        <v>1</v>
      </c>
    </row>
    <row r="4309" spans="17:18" ht="12.75">
      <c r="Q4309" s="213">
        <f t="shared" si="200"/>
        <v>1</v>
      </c>
      <c r="R4309" s="213">
        <f t="shared" si="201"/>
        <v>1</v>
      </c>
    </row>
    <row r="4310" spans="17:18" ht="12.75">
      <c r="Q4310" s="213">
        <f t="shared" si="200"/>
        <v>1</v>
      </c>
      <c r="R4310" s="213">
        <f t="shared" si="201"/>
        <v>1</v>
      </c>
    </row>
    <row r="4311" spans="17:18" ht="12.75">
      <c r="Q4311" s="213">
        <f t="shared" si="200"/>
        <v>1</v>
      </c>
      <c r="R4311" s="213">
        <f t="shared" si="201"/>
        <v>1</v>
      </c>
    </row>
    <row r="4312" spans="17:18" ht="12.75">
      <c r="Q4312" s="213">
        <f t="shared" si="200"/>
        <v>1</v>
      </c>
      <c r="R4312" s="213">
        <f t="shared" si="201"/>
        <v>1</v>
      </c>
    </row>
    <row r="4313" spans="17:18" ht="12.75">
      <c r="Q4313" s="213">
        <f t="shared" si="200"/>
        <v>1</v>
      </c>
      <c r="R4313" s="213">
        <f t="shared" si="201"/>
        <v>1</v>
      </c>
    </row>
    <row r="4314" spans="17:18" ht="12.75">
      <c r="Q4314" s="213">
        <f t="shared" si="200"/>
        <v>1</v>
      </c>
      <c r="R4314" s="213">
        <f t="shared" si="201"/>
        <v>1</v>
      </c>
    </row>
    <row r="4315" spans="17:18" ht="12.75">
      <c r="Q4315" s="213">
        <f t="shared" si="200"/>
        <v>1</v>
      </c>
      <c r="R4315" s="213">
        <f t="shared" si="201"/>
        <v>1</v>
      </c>
    </row>
    <row r="4316" spans="17:18" ht="12.75">
      <c r="Q4316" s="213">
        <f t="shared" si="200"/>
        <v>1</v>
      </c>
      <c r="R4316" s="213">
        <f t="shared" si="201"/>
        <v>1</v>
      </c>
    </row>
    <row r="4317" spans="17:18" ht="12.75">
      <c r="Q4317" s="213">
        <f t="shared" si="200"/>
        <v>1</v>
      </c>
      <c r="R4317" s="213">
        <f t="shared" si="201"/>
        <v>1</v>
      </c>
    </row>
    <row r="4318" spans="17:18" ht="12.75">
      <c r="Q4318" s="213">
        <f t="shared" si="200"/>
        <v>1</v>
      </c>
      <c r="R4318" s="213">
        <f t="shared" si="201"/>
        <v>1</v>
      </c>
    </row>
    <row r="4319" spans="17:18" ht="12.75">
      <c r="Q4319" s="213">
        <f t="shared" si="200"/>
        <v>1</v>
      </c>
      <c r="R4319" s="213">
        <f t="shared" si="201"/>
        <v>1</v>
      </c>
    </row>
    <row r="4320" spans="17:18" ht="12.75">
      <c r="Q4320" s="213">
        <f t="shared" si="200"/>
        <v>1</v>
      </c>
      <c r="R4320" s="213">
        <f t="shared" si="201"/>
        <v>1</v>
      </c>
    </row>
    <row r="4321" spans="17:18" ht="12.75">
      <c r="Q4321" s="213">
        <f t="shared" si="200"/>
        <v>1</v>
      </c>
      <c r="R4321" s="213">
        <f t="shared" si="201"/>
        <v>1</v>
      </c>
    </row>
    <row r="4322" spans="17:18" ht="12.75">
      <c r="Q4322" s="213">
        <f t="shared" si="200"/>
        <v>1</v>
      </c>
      <c r="R4322" s="213">
        <f t="shared" si="201"/>
        <v>1</v>
      </c>
    </row>
    <row r="4323" spans="17:18" ht="12.75">
      <c r="Q4323" s="213">
        <f t="shared" si="200"/>
        <v>1</v>
      </c>
      <c r="R4323" s="213">
        <f t="shared" si="201"/>
        <v>1</v>
      </c>
    </row>
    <row r="4324" spans="17:18" ht="12.75">
      <c r="Q4324" s="213">
        <f t="shared" si="200"/>
        <v>1</v>
      </c>
      <c r="R4324" s="213">
        <f t="shared" si="201"/>
        <v>1</v>
      </c>
    </row>
    <row r="4325" spans="17:18" ht="12.75">
      <c r="Q4325" s="213">
        <f t="shared" si="200"/>
        <v>1</v>
      </c>
      <c r="R4325" s="213">
        <f t="shared" si="201"/>
        <v>1</v>
      </c>
    </row>
    <row r="4326" spans="17:18" ht="12.75">
      <c r="Q4326" s="213">
        <f t="shared" si="200"/>
        <v>1</v>
      </c>
      <c r="R4326" s="213">
        <f t="shared" si="201"/>
        <v>1</v>
      </c>
    </row>
    <row r="4327" spans="17:18" ht="12.75">
      <c r="Q4327" s="213">
        <f t="shared" si="200"/>
        <v>1</v>
      </c>
      <c r="R4327" s="213">
        <f t="shared" si="201"/>
        <v>1</v>
      </c>
    </row>
    <row r="4328" spans="17:18" ht="12.75">
      <c r="Q4328" s="213">
        <f t="shared" si="200"/>
        <v>1</v>
      </c>
      <c r="R4328" s="213">
        <f t="shared" si="201"/>
        <v>1</v>
      </c>
    </row>
    <row r="4329" spans="17:18" ht="12.75">
      <c r="Q4329" s="213">
        <f t="shared" si="200"/>
        <v>1</v>
      </c>
      <c r="R4329" s="213">
        <f t="shared" si="201"/>
        <v>1</v>
      </c>
    </row>
    <row r="4330" spans="17:18" ht="12.75">
      <c r="Q4330" s="213">
        <f t="shared" si="200"/>
        <v>1</v>
      </c>
      <c r="R4330" s="213">
        <f t="shared" si="201"/>
        <v>1</v>
      </c>
    </row>
    <row r="4331" spans="17:18" ht="12.75">
      <c r="Q4331" s="213">
        <f t="shared" si="200"/>
        <v>1</v>
      </c>
      <c r="R4331" s="213">
        <f t="shared" si="201"/>
        <v>1</v>
      </c>
    </row>
    <row r="4332" spans="17:18" ht="12.75">
      <c r="Q4332" s="213">
        <f t="shared" si="200"/>
        <v>1</v>
      </c>
      <c r="R4332" s="213">
        <f t="shared" si="201"/>
        <v>1</v>
      </c>
    </row>
    <row r="4333" spans="17:18" ht="12.75">
      <c r="Q4333" s="213">
        <f t="shared" si="200"/>
        <v>1</v>
      </c>
      <c r="R4333" s="213">
        <f t="shared" si="201"/>
        <v>1</v>
      </c>
    </row>
    <row r="4334" spans="17:18" ht="12.75">
      <c r="Q4334" s="213">
        <f t="shared" si="200"/>
        <v>1</v>
      </c>
      <c r="R4334" s="213">
        <f t="shared" si="201"/>
        <v>1</v>
      </c>
    </row>
    <row r="4335" spans="17:18" ht="12.75">
      <c r="Q4335" s="213">
        <f t="shared" si="200"/>
        <v>1</v>
      </c>
      <c r="R4335" s="213">
        <f t="shared" si="201"/>
        <v>1</v>
      </c>
    </row>
    <row r="4336" spans="17:18" ht="12.75">
      <c r="Q4336" s="213">
        <f t="shared" si="200"/>
        <v>1</v>
      </c>
      <c r="R4336" s="213">
        <f t="shared" si="201"/>
        <v>1</v>
      </c>
    </row>
    <row r="4337" spans="17:18" ht="12.75">
      <c r="Q4337" s="213">
        <f t="shared" si="200"/>
        <v>1</v>
      </c>
      <c r="R4337" s="213">
        <f t="shared" si="201"/>
        <v>1</v>
      </c>
    </row>
    <row r="4338" spans="17:18" ht="12.75">
      <c r="Q4338" s="213">
        <f t="shared" si="200"/>
        <v>1</v>
      </c>
      <c r="R4338" s="213">
        <f t="shared" si="201"/>
        <v>1</v>
      </c>
    </row>
    <row r="4339" spans="17:18" ht="12.75">
      <c r="Q4339" s="213">
        <f t="shared" si="200"/>
        <v>1</v>
      </c>
      <c r="R4339" s="213">
        <f t="shared" si="201"/>
        <v>1</v>
      </c>
    </row>
    <row r="4340" spans="17:18" ht="12.75">
      <c r="Q4340" s="213">
        <f t="shared" si="200"/>
        <v>1</v>
      </c>
      <c r="R4340" s="213">
        <f t="shared" si="201"/>
        <v>1</v>
      </c>
    </row>
    <row r="4341" spans="17:18" ht="12.75">
      <c r="Q4341" s="213">
        <f t="shared" si="200"/>
        <v>1</v>
      </c>
      <c r="R4341" s="213">
        <f t="shared" si="201"/>
        <v>1</v>
      </c>
    </row>
    <row r="4342" spans="17:18" ht="12.75">
      <c r="Q4342" s="213">
        <f t="shared" si="200"/>
        <v>1</v>
      </c>
      <c r="R4342" s="213">
        <f t="shared" si="201"/>
        <v>1</v>
      </c>
    </row>
    <row r="4343" spans="17:18" ht="12.75">
      <c r="Q4343" s="213">
        <f t="shared" si="200"/>
        <v>1</v>
      </c>
      <c r="R4343" s="213">
        <f t="shared" si="201"/>
        <v>1</v>
      </c>
    </row>
    <row r="4344" spans="17:18" ht="12.75">
      <c r="Q4344" s="213">
        <f t="shared" si="200"/>
        <v>1</v>
      </c>
      <c r="R4344" s="213">
        <f t="shared" si="201"/>
        <v>1</v>
      </c>
    </row>
    <row r="4345" spans="17:18" ht="12.75">
      <c r="Q4345" s="213">
        <f t="shared" si="200"/>
        <v>1</v>
      </c>
      <c r="R4345" s="213">
        <f t="shared" si="201"/>
        <v>1</v>
      </c>
    </row>
    <row r="4346" spans="17:18" ht="12.75">
      <c r="Q4346" s="213">
        <f t="shared" si="200"/>
        <v>1</v>
      </c>
      <c r="R4346" s="213">
        <f t="shared" si="201"/>
        <v>1</v>
      </c>
    </row>
    <row r="4347" spans="17:18" ht="12.75">
      <c r="Q4347" s="213">
        <f t="shared" si="200"/>
        <v>1</v>
      </c>
      <c r="R4347" s="213">
        <f t="shared" si="201"/>
        <v>1</v>
      </c>
    </row>
    <row r="4348" spans="17:18" ht="12.75">
      <c r="Q4348" s="213">
        <f t="shared" si="200"/>
        <v>1</v>
      </c>
      <c r="R4348" s="213">
        <f t="shared" si="201"/>
        <v>1</v>
      </c>
    </row>
    <row r="4349" spans="17:18" ht="12.75">
      <c r="Q4349" s="213">
        <f t="shared" si="200"/>
        <v>1</v>
      </c>
      <c r="R4349" s="213">
        <f t="shared" si="201"/>
        <v>1</v>
      </c>
    </row>
    <row r="4350" spans="17:18" ht="12.75">
      <c r="Q4350" s="213">
        <f t="shared" si="200"/>
        <v>1</v>
      </c>
      <c r="R4350" s="213">
        <f t="shared" si="201"/>
        <v>1</v>
      </c>
    </row>
    <row r="4351" spans="17:18" ht="12.75">
      <c r="Q4351" s="213">
        <f t="shared" si="200"/>
        <v>1</v>
      </c>
      <c r="R4351" s="213">
        <f t="shared" si="201"/>
        <v>1</v>
      </c>
    </row>
    <row r="4352" spans="17:18" ht="12.75">
      <c r="Q4352" s="213">
        <f t="shared" si="200"/>
        <v>1</v>
      </c>
      <c r="R4352" s="213">
        <f t="shared" si="201"/>
        <v>1</v>
      </c>
    </row>
    <row r="4353" spans="17:18" ht="12.75">
      <c r="Q4353" s="213">
        <f t="shared" si="200"/>
        <v>1</v>
      </c>
      <c r="R4353" s="213">
        <f t="shared" si="201"/>
        <v>1</v>
      </c>
    </row>
    <row r="4354" spans="17:18" ht="12.75">
      <c r="Q4354" s="213">
        <f t="shared" si="200"/>
        <v>1</v>
      </c>
      <c r="R4354" s="213">
        <f t="shared" si="201"/>
        <v>1</v>
      </c>
    </row>
    <row r="4355" spans="17:18" ht="12.75">
      <c r="Q4355" s="213">
        <f t="shared" si="200"/>
        <v>1</v>
      </c>
      <c r="R4355" s="213">
        <f t="shared" si="201"/>
        <v>1</v>
      </c>
    </row>
    <row r="4356" spans="17:18" ht="12.75">
      <c r="Q4356" s="213">
        <f t="shared" si="200"/>
        <v>1</v>
      </c>
      <c r="R4356" s="213">
        <f t="shared" si="201"/>
        <v>1</v>
      </c>
    </row>
    <row r="4357" spans="17:18" ht="12.75">
      <c r="Q4357" s="213">
        <f t="shared" si="200"/>
        <v>1</v>
      </c>
      <c r="R4357" s="213">
        <f t="shared" si="201"/>
        <v>1</v>
      </c>
    </row>
    <row r="4358" spans="17:18" ht="12.75">
      <c r="Q4358" s="213">
        <f t="shared" si="200"/>
        <v>1</v>
      </c>
      <c r="R4358" s="213">
        <f t="shared" si="201"/>
        <v>1</v>
      </c>
    </row>
    <row r="4359" spans="17:18" ht="12.75">
      <c r="Q4359" s="213">
        <f t="shared" si="200"/>
        <v>1</v>
      </c>
      <c r="R4359" s="213">
        <f t="shared" si="201"/>
        <v>1</v>
      </c>
    </row>
    <row r="4360" spans="17:18" ht="12.75">
      <c r="Q4360" s="213">
        <f t="shared" si="200"/>
        <v>1</v>
      </c>
      <c r="R4360" s="213">
        <f t="shared" si="201"/>
        <v>1</v>
      </c>
    </row>
    <row r="4361" spans="17:18" ht="12.75">
      <c r="Q4361" s="213">
        <f t="shared" si="200"/>
        <v>1</v>
      </c>
      <c r="R4361" s="213">
        <f t="shared" si="201"/>
        <v>1</v>
      </c>
    </row>
    <row r="4362" spans="17:18" ht="12.75">
      <c r="Q4362" s="213">
        <f t="shared" si="200"/>
        <v>1</v>
      </c>
      <c r="R4362" s="213">
        <f t="shared" si="201"/>
        <v>1</v>
      </c>
    </row>
    <row r="4363" spans="17:18" ht="12.75">
      <c r="Q4363" s="213">
        <f t="shared" si="200"/>
        <v>1</v>
      </c>
      <c r="R4363" s="213">
        <f t="shared" si="201"/>
        <v>1</v>
      </c>
    </row>
    <row r="4364" spans="17:18" ht="12.75">
      <c r="Q4364" s="213">
        <f t="shared" si="200"/>
        <v>1</v>
      </c>
      <c r="R4364" s="213">
        <f t="shared" si="201"/>
        <v>1</v>
      </c>
    </row>
    <row r="4365" spans="17:18" ht="12.75">
      <c r="Q4365" s="213">
        <f t="shared" si="200"/>
        <v>1</v>
      </c>
      <c r="R4365" s="213">
        <f t="shared" si="201"/>
        <v>1</v>
      </c>
    </row>
    <row r="4366" spans="17:18" ht="12.75">
      <c r="Q4366" s="213">
        <f t="shared" si="200"/>
        <v>1</v>
      </c>
      <c r="R4366" s="213">
        <f t="shared" si="201"/>
        <v>1</v>
      </c>
    </row>
    <row r="4367" spans="17:18" ht="12.75">
      <c r="Q4367" s="213">
        <f t="shared" si="200"/>
        <v>1</v>
      </c>
      <c r="R4367" s="213">
        <f t="shared" si="201"/>
        <v>1</v>
      </c>
    </row>
    <row r="4368" spans="17:18" ht="12.75">
      <c r="Q4368" s="213">
        <f t="shared" si="200"/>
        <v>1</v>
      </c>
      <c r="R4368" s="213">
        <f t="shared" si="201"/>
        <v>1</v>
      </c>
    </row>
    <row r="4369" spans="17:18" ht="12.75">
      <c r="Q4369" s="213">
        <f t="shared" si="200"/>
        <v>1</v>
      </c>
      <c r="R4369" s="213">
        <f t="shared" si="201"/>
        <v>1</v>
      </c>
    </row>
    <row r="4370" spans="17:18" ht="12.75">
      <c r="Q4370" s="213">
        <f t="shared" si="200"/>
        <v>1</v>
      </c>
      <c r="R4370" s="213">
        <f t="shared" si="201"/>
        <v>1</v>
      </c>
    </row>
    <row r="4371" spans="17:18" ht="12.75">
      <c r="Q4371" s="213">
        <f t="shared" si="200"/>
        <v>1</v>
      </c>
      <c r="R4371" s="213">
        <f t="shared" si="201"/>
        <v>1</v>
      </c>
    </row>
    <row r="4372" spans="17:18" ht="12.75">
      <c r="Q4372" s="213">
        <f aca="true" t="shared" si="202" ref="Q4372:Q4435">IF(D4372="H",0.5,IF(D4372="L",3,1))</f>
        <v>1</v>
      </c>
      <c r="R4372" s="213">
        <f aca="true" t="shared" si="203" ref="R4372:R4435">IF(D4372="H",3,IF(D4372="L",0.5,1))</f>
        <v>1</v>
      </c>
    </row>
    <row r="4373" spans="17:18" ht="12.75">
      <c r="Q4373" s="213">
        <f t="shared" si="202"/>
        <v>1</v>
      </c>
      <c r="R4373" s="213">
        <f t="shared" si="203"/>
        <v>1</v>
      </c>
    </row>
    <row r="4374" spans="17:18" ht="12.75">
      <c r="Q4374" s="213">
        <f t="shared" si="202"/>
        <v>1</v>
      </c>
      <c r="R4374" s="213">
        <f t="shared" si="203"/>
        <v>1</v>
      </c>
    </row>
    <row r="4375" spans="17:18" ht="12.75">
      <c r="Q4375" s="213">
        <f t="shared" si="202"/>
        <v>1</v>
      </c>
      <c r="R4375" s="213">
        <f t="shared" si="203"/>
        <v>1</v>
      </c>
    </row>
    <row r="4376" spans="17:18" ht="12.75">
      <c r="Q4376" s="213">
        <f t="shared" si="202"/>
        <v>1</v>
      </c>
      <c r="R4376" s="213">
        <f t="shared" si="203"/>
        <v>1</v>
      </c>
    </row>
    <row r="4377" spans="17:18" ht="12.75">
      <c r="Q4377" s="213">
        <f t="shared" si="202"/>
        <v>1</v>
      </c>
      <c r="R4377" s="213">
        <f t="shared" si="203"/>
        <v>1</v>
      </c>
    </row>
    <row r="4378" spans="17:18" ht="12.75">
      <c r="Q4378" s="213">
        <f t="shared" si="202"/>
        <v>1</v>
      </c>
      <c r="R4378" s="213">
        <f t="shared" si="203"/>
        <v>1</v>
      </c>
    </row>
    <row r="4379" spans="17:18" ht="12.75">
      <c r="Q4379" s="213">
        <f t="shared" si="202"/>
        <v>1</v>
      </c>
      <c r="R4379" s="213">
        <f t="shared" si="203"/>
        <v>1</v>
      </c>
    </row>
    <row r="4380" spans="17:18" ht="12.75">
      <c r="Q4380" s="213">
        <f t="shared" si="202"/>
        <v>1</v>
      </c>
      <c r="R4380" s="213">
        <f t="shared" si="203"/>
        <v>1</v>
      </c>
    </row>
    <row r="4381" spans="17:18" ht="12.75">
      <c r="Q4381" s="213">
        <f t="shared" si="202"/>
        <v>1</v>
      </c>
      <c r="R4381" s="213">
        <f t="shared" si="203"/>
        <v>1</v>
      </c>
    </row>
    <row r="4382" spans="17:18" ht="12.75">
      <c r="Q4382" s="213">
        <f t="shared" si="202"/>
        <v>1</v>
      </c>
      <c r="R4382" s="213">
        <f t="shared" si="203"/>
        <v>1</v>
      </c>
    </row>
    <row r="4383" spans="17:18" ht="12.75">
      <c r="Q4383" s="213">
        <f t="shared" si="202"/>
        <v>1</v>
      </c>
      <c r="R4383" s="213">
        <f t="shared" si="203"/>
        <v>1</v>
      </c>
    </row>
    <row r="4384" spans="17:18" ht="12.75">
      <c r="Q4384" s="213">
        <f t="shared" si="202"/>
        <v>1</v>
      </c>
      <c r="R4384" s="213">
        <f t="shared" si="203"/>
        <v>1</v>
      </c>
    </row>
    <row r="4385" spans="17:18" ht="12.75">
      <c r="Q4385" s="213">
        <f t="shared" si="202"/>
        <v>1</v>
      </c>
      <c r="R4385" s="213">
        <f t="shared" si="203"/>
        <v>1</v>
      </c>
    </row>
    <row r="4386" spans="17:18" ht="12.75">
      <c r="Q4386" s="213">
        <f t="shared" si="202"/>
        <v>1</v>
      </c>
      <c r="R4386" s="213">
        <f t="shared" si="203"/>
        <v>1</v>
      </c>
    </row>
    <row r="4387" spans="17:18" ht="12.75">
      <c r="Q4387" s="213">
        <f t="shared" si="202"/>
        <v>1</v>
      </c>
      <c r="R4387" s="213">
        <f t="shared" si="203"/>
        <v>1</v>
      </c>
    </row>
    <row r="4388" spans="17:18" ht="12.75">
      <c r="Q4388" s="213">
        <f t="shared" si="202"/>
        <v>1</v>
      </c>
      <c r="R4388" s="213">
        <f t="shared" si="203"/>
        <v>1</v>
      </c>
    </row>
    <row r="4389" spans="17:18" ht="12.75">
      <c r="Q4389" s="213">
        <f t="shared" si="202"/>
        <v>1</v>
      </c>
      <c r="R4389" s="213">
        <f t="shared" si="203"/>
        <v>1</v>
      </c>
    </row>
    <row r="4390" spans="17:18" ht="12.75">
      <c r="Q4390" s="213">
        <f t="shared" si="202"/>
        <v>1</v>
      </c>
      <c r="R4390" s="213">
        <f t="shared" si="203"/>
        <v>1</v>
      </c>
    </row>
    <row r="4391" spans="17:18" ht="12.75">
      <c r="Q4391" s="213">
        <f t="shared" si="202"/>
        <v>1</v>
      </c>
      <c r="R4391" s="213">
        <f t="shared" si="203"/>
        <v>1</v>
      </c>
    </row>
    <row r="4392" spans="17:18" ht="12.75">
      <c r="Q4392" s="213">
        <f t="shared" si="202"/>
        <v>1</v>
      </c>
      <c r="R4392" s="213">
        <f t="shared" si="203"/>
        <v>1</v>
      </c>
    </row>
    <row r="4393" spans="17:18" ht="12.75">
      <c r="Q4393" s="213">
        <f t="shared" si="202"/>
        <v>1</v>
      </c>
      <c r="R4393" s="213">
        <f t="shared" si="203"/>
        <v>1</v>
      </c>
    </row>
    <row r="4394" spans="17:18" ht="12.75">
      <c r="Q4394" s="213">
        <f t="shared" si="202"/>
        <v>1</v>
      </c>
      <c r="R4394" s="213">
        <f t="shared" si="203"/>
        <v>1</v>
      </c>
    </row>
    <row r="4395" spans="17:18" ht="12.75">
      <c r="Q4395" s="213">
        <f t="shared" si="202"/>
        <v>1</v>
      </c>
      <c r="R4395" s="213">
        <f t="shared" si="203"/>
        <v>1</v>
      </c>
    </row>
    <row r="4396" spans="17:18" ht="12.75">
      <c r="Q4396" s="213">
        <f t="shared" si="202"/>
        <v>1</v>
      </c>
      <c r="R4396" s="213">
        <f t="shared" si="203"/>
        <v>1</v>
      </c>
    </row>
    <row r="4397" spans="17:18" ht="12.75">
      <c r="Q4397" s="213">
        <f t="shared" si="202"/>
        <v>1</v>
      </c>
      <c r="R4397" s="213">
        <f t="shared" si="203"/>
        <v>1</v>
      </c>
    </row>
    <row r="4398" spans="17:18" ht="12.75">
      <c r="Q4398" s="213">
        <f t="shared" si="202"/>
        <v>1</v>
      </c>
      <c r="R4398" s="213">
        <f t="shared" si="203"/>
        <v>1</v>
      </c>
    </row>
    <row r="4399" spans="17:18" ht="12.75">
      <c r="Q4399" s="213">
        <f t="shared" si="202"/>
        <v>1</v>
      </c>
      <c r="R4399" s="213">
        <f t="shared" si="203"/>
        <v>1</v>
      </c>
    </row>
    <row r="4400" spans="17:18" ht="12.75">
      <c r="Q4400" s="213">
        <f t="shared" si="202"/>
        <v>1</v>
      </c>
      <c r="R4400" s="213">
        <f t="shared" si="203"/>
        <v>1</v>
      </c>
    </row>
    <row r="4401" spans="17:18" ht="12.75">
      <c r="Q4401" s="213">
        <f t="shared" si="202"/>
        <v>1</v>
      </c>
      <c r="R4401" s="213">
        <f t="shared" si="203"/>
        <v>1</v>
      </c>
    </row>
    <row r="4402" spans="17:18" ht="12.75">
      <c r="Q4402" s="213">
        <f t="shared" si="202"/>
        <v>1</v>
      </c>
      <c r="R4402" s="213">
        <f t="shared" si="203"/>
        <v>1</v>
      </c>
    </row>
    <row r="4403" spans="17:18" ht="12.75">
      <c r="Q4403" s="213">
        <f t="shared" si="202"/>
        <v>1</v>
      </c>
      <c r="R4403" s="213">
        <f t="shared" si="203"/>
        <v>1</v>
      </c>
    </row>
    <row r="4404" spans="17:18" ht="12.75">
      <c r="Q4404" s="213">
        <f t="shared" si="202"/>
        <v>1</v>
      </c>
      <c r="R4404" s="213">
        <f t="shared" si="203"/>
        <v>1</v>
      </c>
    </row>
    <row r="4405" spans="17:18" ht="12.75">
      <c r="Q4405" s="213">
        <f t="shared" si="202"/>
        <v>1</v>
      </c>
      <c r="R4405" s="213">
        <f t="shared" si="203"/>
        <v>1</v>
      </c>
    </row>
    <row r="4406" spans="17:18" ht="12.75">
      <c r="Q4406" s="213">
        <f t="shared" si="202"/>
        <v>1</v>
      </c>
      <c r="R4406" s="213">
        <f t="shared" si="203"/>
        <v>1</v>
      </c>
    </row>
    <row r="4407" spans="17:18" ht="12.75">
      <c r="Q4407" s="213">
        <f t="shared" si="202"/>
        <v>1</v>
      </c>
      <c r="R4407" s="213">
        <f t="shared" si="203"/>
        <v>1</v>
      </c>
    </row>
    <row r="4408" spans="17:18" ht="12.75">
      <c r="Q4408" s="213">
        <f t="shared" si="202"/>
        <v>1</v>
      </c>
      <c r="R4408" s="213">
        <f t="shared" si="203"/>
        <v>1</v>
      </c>
    </row>
    <row r="4409" spans="17:18" ht="12.75">
      <c r="Q4409" s="213">
        <f t="shared" si="202"/>
        <v>1</v>
      </c>
      <c r="R4409" s="213">
        <f t="shared" si="203"/>
        <v>1</v>
      </c>
    </row>
    <row r="4410" spans="17:18" ht="12.75">
      <c r="Q4410" s="213">
        <f t="shared" si="202"/>
        <v>1</v>
      </c>
      <c r="R4410" s="213">
        <f t="shared" si="203"/>
        <v>1</v>
      </c>
    </row>
    <row r="4411" spans="17:18" ht="12.75">
      <c r="Q4411" s="213">
        <f t="shared" si="202"/>
        <v>1</v>
      </c>
      <c r="R4411" s="213">
        <f t="shared" si="203"/>
        <v>1</v>
      </c>
    </row>
    <row r="4412" spans="17:18" ht="12.75">
      <c r="Q4412" s="213">
        <f t="shared" si="202"/>
        <v>1</v>
      </c>
      <c r="R4412" s="213">
        <f t="shared" si="203"/>
        <v>1</v>
      </c>
    </row>
    <row r="4413" spans="17:18" ht="12.75">
      <c r="Q4413" s="213">
        <f t="shared" si="202"/>
        <v>1</v>
      </c>
      <c r="R4413" s="213">
        <f t="shared" si="203"/>
        <v>1</v>
      </c>
    </row>
    <row r="4414" spans="17:18" ht="12.75">
      <c r="Q4414" s="213">
        <f t="shared" si="202"/>
        <v>1</v>
      </c>
      <c r="R4414" s="213">
        <f t="shared" si="203"/>
        <v>1</v>
      </c>
    </row>
    <row r="4415" spans="17:18" ht="12.75">
      <c r="Q4415" s="213">
        <f t="shared" si="202"/>
        <v>1</v>
      </c>
      <c r="R4415" s="213">
        <f t="shared" si="203"/>
        <v>1</v>
      </c>
    </row>
    <row r="4416" spans="17:18" ht="12.75">
      <c r="Q4416" s="213">
        <f t="shared" si="202"/>
        <v>1</v>
      </c>
      <c r="R4416" s="213">
        <f t="shared" si="203"/>
        <v>1</v>
      </c>
    </row>
    <row r="4417" spans="17:18" ht="12.75">
      <c r="Q4417" s="213">
        <f t="shared" si="202"/>
        <v>1</v>
      </c>
      <c r="R4417" s="213">
        <f t="shared" si="203"/>
        <v>1</v>
      </c>
    </row>
    <row r="4418" spans="17:18" ht="12.75">
      <c r="Q4418" s="213">
        <f t="shared" si="202"/>
        <v>1</v>
      </c>
      <c r="R4418" s="213">
        <f t="shared" si="203"/>
        <v>1</v>
      </c>
    </row>
    <row r="4419" spans="17:18" ht="12.75">
      <c r="Q4419" s="213">
        <f t="shared" si="202"/>
        <v>1</v>
      </c>
      <c r="R4419" s="213">
        <f t="shared" si="203"/>
        <v>1</v>
      </c>
    </row>
    <row r="4420" spans="17:18" ht="12.75">
      <c r="Q4420" s="213">
        <f t="shared" si="202"/>
        <v>1</v>
      </c>
      <c r="R4420" s="213">
        <f t="shared" si="203"/>
        <v>1</v>
      </c>
    </row>
    <row r="4421" spans="17:18" ht="12.75">
      <c r="Q4421" s="213">
        <f t="shared" si="202"/>
        <v>1</v>
      </c>
      <c r="R4421" s="213">
        <f t="shared" si="203"/>
        <v>1</v>
      </c>
    </row>
    <row r="4422" spans="17:18" ht="12.75">
      <c r="Q4422" s="213">
        <f t="shared" si="202"/>
        <v>1</v>
      </c>
      <c r="R4422" s="213">
        <f t="shared" si="203"/>
        <v>1</v>
      </c>
    </row>
    <row r="4423" spans="17:18" ht="12.75">
      <c r="Q4423" s="213">
        <f t="shared" si="202"/>
        <v>1</v>
      </c>
      <c r="R4423" s="213">
        <f t="shared" si="203"/>
        <v>1</v>
      </c>
    </row>
    <row r="4424" spans="17:18" ht="12.75">
      <c r="Q4424" s="213">
        <f t="shared" si="202"/>
        <v>1</v>
      </c>
      <c r="R4424" s="213">
        <f t="shared" si="203"/>
        <v>1</v>
      </c>
    </row>
    <row r="4425" spans="17:18" ht="12.75">
      <c r="Q4425" s="213">
        <f t="shared" si="202"/>
        <v>1</v>
      </c>
      <c r="R4425" s="213">
        <f t="shared" si="203"/>
        <v>1</v>
      </c>
    </row>
    <row r="4426" spans="17:18" ht="12.75">
      <c r="Q4426" s="213">
        <f t="shared" si="202"/>
        <v>1</v>
      </c>
      <c r="R4426" s="213">
        <f t="shared" si="203"/>
        <v>1</v>
      </c>
    </row>
    <row r="4427" spans="17:18" ht="12.75">
      <c r="Q4427" s="213">
        <f t="shared" si="202"/>
        <v>1</v>
      </c>
      <c r="R4427" s="213">
        <f t="shared" si="203"/>
        <v>1</v>
      </c>
    </row>
    <row r="4428" spans="17:18" ht="12.75">
      <c r="Q4428" s="213">
        <f t="shared" si="202"/>
        <v>1</v>
      </c>
      <c r="R4428" s="213">
        <f t="shared" si="203"/>
        <v>1</v>
      </c>
    </row>
    <row r="4429" spans="17:18" ht="12.75">
      <c r="Q4429" s="213">
        <f t="shared" si="202"/>
        <v>1</v>
      </c>
      <c r="R4429" s="213">
        <f t="shared" si="203"/>
        <v>1</v>
      </c>
    </row>
    <row r="4430" spans="17:18" ht="12.75">
      <c r="Q4430" s="213">
        <f t="shared" si="202"/>
        <v>1</v>
      </c>
      <c r="R4430" s="213">
        <f t="shared" si="203"/>
        <v>1</v>
      </c>
    </row>
    <row r="4431" spans="17:18" ht="12.75">
      <c r="Q4431" s="213">
        <f t="shared" si="202"/>
        <v>1</v>
      </c>
      <c r="R4431" s="213">
        <f t="shared" si="203"/>
        <v>1</v>
      </c>
    </row>
    <row r="4432" spans="17:18" ht="12.75">
      <c r="Q4432" s="213">
        <f t="shared" si="202"/>
        <v>1</v>
      </c>
      <c r="R4432" s="213">
        <f t="shared" si="203"/>
        <v>1</v>
      </c>
    </row>
    <row r="4433" spans="17:18" ht="12.75">
      <c r="Q4433" s="213">
        <f t="shared" si="202"/>
        <v>1</v>
      </c>
      <c r="R4433" s="213">
        <f t="shared" si="203"/>
        <v>1</v>
      </c>
    </row>
    <row r="4434" spans="17:18" ht="12.75">
      <c r="Q4434" s="213">
        <f t="shared" si="202"/>
        <v>1</v>
      </c>
      <c r="R4434" s="213">
        <f t="shared" si="203"/>
        <v>1</v>
      </c>
    </row>
    <row r="4435" spans="17:18" ht="12.75">
      <c r="Q4435" s="213">
        <f t="shared" si="202"/>
        <v>1</v>
      </c>
      <c r="R4435" s="213">
        <f t="shared" si="203"/>
        <v>1</v>
      </c>
    </row>
    <row r="4436" spans="17:18" ht="12.75">
      <c r="Q4436" s="213">
        <f aca="true" t="shared" si="204" ref="Q4436:Q4478">IF(D4436="H",0.5,IF(D4436="L",3,1))</f>
        <v>1</v>
      </c>
      <c r="R4436" s="213">
        <f aca="true" t="shared" si="205" ref="R4436:R4478">IF(D4436="H",3,IF(D4436="L",0.5,1))</f>
        <v>1</v>
      </c>
    </row>
    <row r="4437" spans="17:18" ht="12.75">
      <c r="Q4437" s="213">
        <f t="shared" si="204"/>
        <v>1</v>
      </c>
      <c r="R4437" s="213">
        <f t="shared" si="205"/>
        <v>1</v>
      </c>
    </row>
    <row r="4438" spans="17:18" ht="12.75">
      <c r="Q4438" s="213">
        <f t="shared" si="204"/>
        <v>1</v>
      </c>
      <c r="R4438" s="213">
        <f t="shared" si="205"/>
        <v>1</v>
      </c>
    </row>
    <row r="4439" spans="17:18" ht="12.75">
      <c r="Q4439" s="213">
        <f t="shared" si="204"/>
        <v>1</v>
      </c>
      <c r="R4439" s="213">
        <f t="shared" si="205"/>
        <v>1</v>
      </c>
    </row>
    <row r="4440" spans="17:18" ht="12.75">
      <c r="Q4440" s="213">
        <f t="shared" si="204"/>
        <v>1</v>
      </c>
      <c r="R4440" s="213">
        <f t="shared" si="205"/>
        <v>1</v>
      </c>
    </row>
    <row r="4441" spans="17:18" ht="12.75">
      <c r="Q4441" s="213">
        <f t="shared" si="204"/>
        <v>1</v>
      </c>
      <c r="R4441" s="213">
        <f t="shared" si="205"/>
        <v>1</v>
      </c>
    </row>
    <row r="4442" spans="17:18" ht="12.75">
      <c r="Q4442" s="213">
        <f t="shared" si="204"/>
        <v>1</v>
      </c>
      <c r="R4442" s="213">
        <f t="shared" si="205"/>
        <v>1</v>
      </c>
    </row>
    <row r="4443" spans="17:18" ht="12.75">
      <c r="Q4443" s="213">
        <f t="shared" si="204"/>
        <v>1</v>
      </c>
      <c r="R4443" s="213">
        <f t="shared" si="205"/>
        <v>1</v>
      </c>
    </row>
    <row r="4444" spans="17:18" ht="12.75">
      <c r="Q4444" s="213">
        <f t="shared" si="204"/>
        <v>1</v>
      </c>
      <c r="R4444" s="213">
        <f t="shared" si="205"/>
        <v>1</v>
      </c>
    </row>
    <row r="4445" spans="17:18" ht="12.75">
      <c r="Q4445" s="213">
        <f t="shared" si="204"/>
        <v>1</v>
      </c>
      <c r="R4445" s="213">
        <f t="shared" si="205"/>
        <v>1</v>
      </c>
    </row>
    <row r="4446" spans="17:18" ht="12.75">
      <c r="Q4446" s="213">
        <f t="shared" si="204"/>
        <v>1</v>
      </c>
      <c r="R4446" s="213">
        <f t="shared" si="205"/>
        <v>1</v>
      </c>
    </row>
    <row r="4447" spans="17:18" ht="12.75">
      <c r="Q4447" s="213">
        <f t="shared" si="204"/>
        <v>1</v>
      </c>
      <c r="R4447" s="213">
        <f t="shared" si="205"/>
        <v>1</v>
      </c>
    </row>
    <row r="4448" spans="17:18" ht="12.75">
      <c r="Q4448" s="213">
        <f t="shared" si="204"/>
        <v>1</v>
      </c>
      <c r="R4448" s="213">
        <f t="shared" si="205"/>
        <v>1</v>
      </c>
    </row>
    <row r="4449" spans="17:18" ht="12.75">
      <c r="Q4449" s="213">
        <f t="shared" si="204"/>
        <v>1</v>
      </c>
      <c r="R4449" s="213">
        <f t="shared" si="205"/>
        <v>1</v>
      </c>
    </row>
    <row r="4450" spans="17:18" ht="12.75">
      <c r="Q4450" s="213">
        <f t="shared" si="204"/>
        <v>1</v>
      </c>
      <c r="R4450" s="213">
        <f t="shared" si="205"/>
        <v>1</v>
      </c>
    </row>
    <row r="4451" spans="17:18" ht="12.75">
      <c r="Q4451" s="213">
        <f t="shared" si="204"/>
        <v>1</v>
      </c>
      <c r="R4451" s="213">
        <f t="shared" si="205"/>
        <v>1</v>
      </c>
    </row>
    <row r="4452" spans="17:18" ht="12.75">
      <c r="Q4452" s="213">
        <f t="shared" si="204"/>
        <v>1</v>
      </c>
      <c r="R4452" s="213">
        <f t="shared" si="205"/>
        <v>1</v>
      </c>
    </row>
    <row r="4453" spans="17:18" ht="12.75">
      <c r="Q4453" s="213">
        <f t="shared" si="204"/>
        <v>1</v>
      </c>
      <c r="R4453" s="213">
        <f t="shared" si="205"/>
        <v>1</v>
      </c>
    </row>
    <row r="4454" spans="17:18" ht="12.75">
      <c r="Q4454" s="213">
        <f t="shared" si="204"/>
        <v>1</v>
      </c>
      <c r="R4454" s="213">
        <f t="shared" si="205"/>
        <v>1</v>
      </c>
    </row>
    <row r="4455" spans="17:18" ht="12.75">
      <c r="Q4455" s="213">
        <f t="shared" si="204"/>
        <v>1</v>
      </c>
      <c r="R4455" s="213">
        <f t="shared" si="205"/>
        <v>1</v>
      </c>
    </row>
    <row r="4456" spans="17:18" ht="12.75">
      <c r="Q4456" s="213">
        <f t="shared" si="204"/>
        <v>1</v>
      </c>
      <c r="R4456" s="213">
        <f t="shared" si="205"/>
        <v>1</v>
      </c>
    </row>
    <row r="4457" spans="17:18" ht="12.75">
      <c r="Q4457" s="213">
        <f t="shared" si="204"/>
        <v>1</v>
      </c>
      <c r="R4457" s="213">
        <f t="shared" si="205"/>
        <v>1</v>
      </c>
    </row>
    <row r="4458" spans="17:18" ht="12.75">
      <c r="Q4458" s="213">
        <f t="shared" si="204"/>
        <v>1</v>
      </c>
      <c r="R4458" s="213">
        <f t="shared" si="205"/>
        <v>1</v>
      </c>
    </row>
    <row r="4459" spans="17:18" ht="12.75">
      <c r="Q4459" s="213">
        <f t="shared" si="204"/>
        <v>1</v>
      </c>
      <c r="R4459" s="213">
        <f t="shared" si="205"/>
        <v>1</v>
      </c>
    </row>
    <row r="4460" spans="17:18" ht="12.75">
      <c r="Q4460" s="213">
        <f t="shared" si="204"/>
        <v>1</v>
      </c>
      <c r="R4460" s="213">
        <f t="shared" si="205"/>
        <v>1</v>
      </c>
    </row>
    <row r="4461" spans="17:18" ht="12.75">
      <c r="Q4461" s="213">
        <f t="shared" si="204"/>
        <v>1</v>
      </c>
      <c r="R4461" s="213">
        <f t="shared" si="205"/>
        <v>1</v>
      </c>
    </row>
    <row r="4462" spans="17:18" ht="12.75">
      <c r="Q4462" s="213">
        <f t="shared" si="204"/>
        <v>1</v>
      </c>
      <c r="R4462" s="213">
        <f t="shared" si="205"/>
        <v>1</v>
      </c>
    </row>
    <row r="4463" spans="17:18" ht="12.75">
      <c r="Q4463" s="213">
        <f t="shared" si="204"/>
        <v>1</v>
      </c>
      <c r="R4463" s="213">
        <f t="shared" si="205"/>
        <v>1</v>
      </c>
    </row>
    <row r="4464" spans="17:18" ht="12.75">
      <c r="Q4464" s="213">
        <f t="shared" si="204"/>
        <v>1</v>
      </c>
      <c r="R4464" s="213">
        <f t="shared" si="205"/>
        <v>1</v>
      </c>
    </row>
    <row r="4465" spans="17:18" ht="12.75">
      <c r="Q4465" s="213">
        <f t="shared" si="204"/>
        <v>1</v>
      </c>
      <c r="R4465" s="213">
        <f t="shared" si="205"/>
        <v>1</v>
      </c>
    </row>
    <row r="4466" spans="17:18" ht="12.75">
      <c r="Q4466" s="213">
        <f t="shared" si="204"/>
        <v>1</v>
      </c>
      <c r="R4466" s="213">
        <f t="shared" si="205"/>
        <v>1</v>
      </c>
    </row>
    <row r="4467" spans="17:18" ht="12.75">
      <c r="Q4467" s="213">
        <f t="shared" si="204"/>
        <v>1</v>
      </c>
      <c r="R4467" s="213">
        <f t="shared" si="205"/>
        <v>1</v>
      </c>
    </row>
    <row r="4468" spans="17:18" ht="12.75">
      <c r="Q4468" s="213">
        <f t="shared" si="204"/>
        <v>1</v>
      </c>
      <c r="R4468" s="213">
        <f t="shared" si="205"/>
        <v>1</v>
      </c>
    </row>
    <row r="4469" spans="17:18" ht="12.75">
      <c r="Q4469" s="213">
        <f t="shared" si="204"/>
        <v>1</v>
      </c>
      <c r="R4469" s="213">
        <f t="shared" si="205"/>
        <v>1</v>
      </c>
    </row>
    <row r="4470" spans="17:18" ht="12.75">
      <c r="Q4470" s="213">
        <f t="shared" si="204"/>
        <v>1</v>
      </c>
      <c r="R4470" s="213">
        <f t="shared" si="205"/>
        <v>1</v>
      </c>
    </row>
    <row r="4471" spans="17:18" ht="12.75">
      <c r="Q4471" s="213">
        <f t="shared" si="204"/>
        <v>1</v>
      </c>
      <c r="R4471" s="213">
        <f t="shared" si="205"/>
        <v>1</v>
      </c>
    </row>
    <row r="4472" spans="17:18" ht="12.75">
      <c r="Q4472" s="213">
        <f t="shared" si="204"/>
        <v>1</v>
      </c>
      <c r="R4472" s="213">
        <f t="shared" si="205"/>
        <v>1</v>
      </c>
    </row>
    <row r="4473" spans="17:18" ht="12.75">
      <c r="Q4473" s="213">
        <f t="shared" si="204"/>
        <v>1</v>
      </c>
      <c r="R4473" s="213">
        <f t="shared" si="205"/>
        <v>1</v>
      </c>
    </row>
    <row r="4474" spans="17:18" ht="12.75">
      <c r="Q4474" s="213">
        <f t="shared" si="204"/>
        <v>1</v>
      </c>
      <c r="R4474" s="213">
        <f t="shared" si="205"/>
        <v>1</v>
      </c>
    </row>
    <row r="4475" spans="17:18" ht="12.75">
      <c r="Q4475" s="213">
        <f t="shared" si="204"/>
        <v>1</v>
      </c>
      <c r="R4475" s="213">
        <f t="shared" si="205"/>
        <v>1</v>
      </c>
    </row>
    <row r="4476" spans="17:18" ht="12.75">
      <c r="Q4476" s="213">
        <f t="shared" si="204"/>
        <v>1</v>
      </c>
      <c r="R4476" s="213">
        <f t="shared" si="205"/>
        <v>1</v>
      </c>
    </row>
    <row r="4477" spans="17:18" ht="12.75">
      <c r="Q4477" s="213">
        <f t="shared" si="204"/>
        <v>1</v>
      </c>
      <c r="R4477" s="213">
        <f t="shared" si="205"/>
        <v>1</v>
      </c>
    </row>
    <row r="4478" spans="17:18" ht="12.75">
      <c r="Q4478" s="213">
        <f t="shared" si="204"/>
        <v>1</v>
      </c>
      <c r="R4478" s="213">
        <f t="shared" si="205"/>
        <v>1</v>
      </c>
    </row>
  </sheetData>
  <autoFilter ref="F2:F509"/>
  <mergeCells count="4">
    <mergeCell ref="G138:K138"/>
    <mergeCell ref="G137:K137"/>
    <mergeCell ref="G131:K131"/>
    <mergeCell ref="A1:W1"/>
  </mergeCells>
  <printOptions/>
  <pageMargins left="0.75" right="0.75" top="1" bottom="1" header="0.4921259845" footer="0.4921259845"/>
  <pageSetup fitToHeight="1" fitToWidth="1" horizontalDpi="600" verticalDpi="600" orientation="portrait" paperSize="9" scale="14" r:id="rId3"/>
  <legacyDrawing r:id="rId2"/>
</worksheet>
</file>

<file path=xl/worksheets/sheet4.xml><?xml version="1.0" encoding="utf-8"?>
<worksheet xmlns="http://schemas.openxmlformats.org/spreadsheetml/2006/main" xmlns:r="http://schemas.openxmlformats.org/officeDocument/2006/relationships">
  <sheetPr codeName="Tabelle2"/>
  <dimension ref="A1:AX31"/>
  <sheetViews>
    <sheetView workbookViewId="0" topLeftCell="A1">
      <pane xSplit="1" ySplit="2" topLeftCell="B3" activePane="bottomRight" state="frozen"/>
      <selection pane="topLeft" activeCell="A1" sqref="A1"/>
      <selection pane="topRight" activeCell="B1" sqref="B1"/>
      <selection pane="bottomLeft" activeCell="A2" sqref="A2"/>
      <selection pane="bottomRight" activeCell="B3" sqref="B3"/>
    </sheetView>
  </sheetViews>
  <sheetFormatPr defaultColWidth="11.421875" defaultRowHeight="12.75"/>
  <cols>
    <col min="1" max="1" width="14.8515625" style="0" bestFit="1" customWidth="1"/>
    <col min="2" max="7" width="4.7109375" style="0" customWidth="1"/>
    <col min="8" max="8" width="4.7109375" style="5" customWidth="1"/>
    <col min="9" max="9" width="3.28125" style="0" bestFit="1" customWidth="1"/>
    <col min="10" max="10" width="58.28125" style="7" bestFit="1" customWidth="1"/>
    <col min="11" max="11" width="17.00390625" style="7" customWidth="1"/>
    <col min="12" max="12" width="6.57421875" style="0" bestFit="1" customWidth="1"/>
    <col min="13" max="13" width="9.00390625" style="0" bestFit="1" customWidth="1"/>
    <col min="14" max="14" width="2.00390625" style="0" bestFit="1" customWidth="1"/>
    <col min="15" max="15" width="11.140625" style="0" bestFit="1" customWidth="1"/>
    <col min="16" max="16" width="10.8515625" style="0" customWidth="1"/>
    <col min="17" max="17" width="4.421875" style="0" bestFit="1" customWidth="1"/>
    <col min="18" max="20" width="3.28125" style="0" bestFit="1" customWidth="1"/>
    <col min="21" max="21" width="15.8515625" style="0" customWidth="1"/>
    <col min="22" max="22" width="13.421875" style="0" bestFit="1" customWidth="1"/>
    <col min="26" max="26" width="13.00390625" style="0" customWidth="1"/>
    <col min="27" max="27" width="15.8515625" style="0" bestFit="1" customWidth="1"/>
    <col min="28" max="50" width="3.28125" style="0" bestFit="1" customWidth="1"/>
  </cols>
  <sheetData>
    <row r="1" spans="2:50" s="2" customFormat="1" ht="120">
      <c r="B1" s="2" t="s">
        <v>534</v>
      </c>
      <c r="C1" s="2" t="s">
        <v>533</v>
      </c>
      <c r="D1" s="2" t="s">
        <v>535</v>
      </c>
      <c r="E1" s="2" t="s">
        <v>536</v>
      </c>
      <c r="F1" s="2" t="s">
        <v>537</v>
      </c>
      <c r="G1" s="2" t="s">
        <v>539</v>
      </c>
      <c r="H1" s="3" t="s">
        <v>538</v>
      </c>
      <c r="I1" s="35" t="s">
        <v>532</v>
      </c>
      <c r="J1" s="6"/>
      <c r="K1" s="6"/>
      <c r="P1" s="9" t="s">
        <v>562</v>
      </c>
      <c r="Q1" s="9" t="s">
        <v>557</v>
      </c>
      <c r="R1" s="9" t="s">
        <v>559</v>
      </c>
      <c r="S1" s="9" t="s">
        <v>560</v>
      </c>
      <c r="T1" s="9" t="s">
        <v>561</v>
      </c>
      <c r="U1" s="9" t="s">
        <v>565</v>
      </c>
      <c r="V1" s="9" t="s">
        <v>568</v>
      </c>
      <c r="W1" s="9" t="s">
        <v>571</v>
      </c>
      <c r="X1" s="9" t="s">
        <v>573</v>
      </c>
      <c r="Y1" s="9" t="s">
        <v>574</v>
      </c>
      <c r="Z1" s="9" t="s">
        <v>575</v>
      </c>
      <c r="AA1" s="9" t="s">
        <v>582</v>
      </c>
      <c r="AB1" s="2" t="s">
        <v>583</v>
      </c>
      <c r="AC1" s="2" t="s">
        <v>584</v>
      </c>
      <c r="AD1" s="2" t="s">
        <v>585</v>
      </c>
      <c r="AE1" s="2" t="s">
        <v>586</v>
      </c>
      <c r="AF1" s="2" t="s">
        <v>587</v>
      </c>
      <c r="AG1" s="2" t="s">
        <v>588</v>
      </c>
      <c r="AH1" s="2" t="s">
        <v>589</v>
      </c>
      <c r="AI1" s="2" t="s">
        <v>590</v>
      </c>
      <c r="AJ1" s="2" t="s">
        <v>591</v>
      </c>
      <c r="AK1" s="2" t="s">
        <v>592</v>
      </c>
      <c r="AL1" s="2" t="s">
        <v>593</v>
      </c>
      <c r="AM1" s="2" t="s">
        <v>594</v>
      </c>
      <c r="AN1" s="2" t="s">
        <v>595</v>
      </c>
      <c r="AO1" s="2" t="s">
        <v>596</v>
      </c>
      <c r="AP1" s="2" t="s">
        <v>597</v>
      </c>
      <c r="AQ1" s="2" t="s">
        <v>598</v>
      </c>
      <c r="AR1" s="2" t="s">
        <v>600</v>
      </c>
      <c r="AS1" s="2" t="s">
        <v>601</v>
      </c>
      <c r="AT1" s="2" t="s">
        <v>602</v>
      </c>
      <c r="AU1" s="2" t="s">
        <v>603</v>
      </c>
      <c r="AV1" s="2" t="s">
        <v>604</v>
      </c>
      <c r="AW1" s="2" t="s">
        <v>605</v>
      </c>
      <c r="AX1" s="2" t="s">
        <v>606</v>
      </c>
    </row>
    <row r="2" spans="1:15" s="1" customFormat="1" ht="12.75">
      <c r="A2" s="1" t="s">
        <v>524</v>
      </c>
      <c r="B2" s="1" t="s">
        <v>525</v>
      </c>
      <c r="C2" s="1" t="s">
        <v>526</v>
      </c>
      <c r="D2" s="1" t="s">
        <v>527</v>
      </c>
      <c r="E2" s="1" t="s">
        <v>528</v>
      </c>
      <c r="F2" s="1" t="s">
        <v>529</v>
      </c>
      <c r="G2" s="1" t="s">
        <v>530</v>
      </c>
      <c r="H2" s="4" t="s">
        <v>531</v>
      </c>
      <c r="J2" s="8" t="s">
        <v>541</v>
      </c>
      <c r="K2" s="8" t="s">
        <v>542</v>
      </c>
      <c r="L2" s="538" t="s">
        <v>543</v>
      </c>
      <c r="M2" s="538"/>
      <c r="N2" s="538"/>
      <c r="O2" s="1" t="s">
        <v>545</v>
      </c>
    </row>
    <row r="3" spans="1:37" s="10" customFormat="1" ht="22.5">
      <c r="A3" s="10" t="s">
        <v>508</v>
      </c>
      <c r="B3" s="11">
        <v>6</v>
      </c>
      <c r="C3" s="11">
        <v>6</v>
      </c>
      <c r="D3" s="12">
        <v>3</v>
      </c>
      <c r="E3" s="12">
        <v>3</v>
      </c>
      <c r="F3" s="12">
        <v>3</v>
      </c>
      <c r="G3" s="12">
        <v>3</v>
      </c>
      <c r="H3" s="13">
        <v>2</v>
      </c>
      <c r="I3" s="14">
        <f aca="true" t="shared" si="0" ref="I3:I8">SUM(B3:G3)</f>
        <v>24</v>
      </c>
      <c r="J3" s="15" t="s">
        <v>540</v>
      </c>
      <c r="K3" s="15" t="s">
        <v>549</v>
      </c>
      <c r="L3" s="10">
        <f ca="1">ROUND(275+2*RAND()*12,0)</f>
        <v>294</v>
      </c>
      <c r="M3" s="10" t="s">
        <v>544</v>
      </c>
      <c r="N3" s="10">
        <v>1</v>
      </c>
      <c r="O3" s="10" t="s">
        <v>546</v>
      </c>
      <c r="P3" s="15" t="s">
        <v>563</v>
      </c>
      <c r="Q3" s="10" t="s">
        <v>558</v>
      </c>
      <c r="R3" s="10">
        <v>2</v>
      </c>
      <c r="S3" s="10">
        <v>2</v>
      </c>
      <c r="T3" s="10">
        <v>4</v>
      </c>
      <c r="U3" s="15" t="s">
        <v>566</v>
      </c>
      <c r="V3" s="15" t="s">
        <v>569</v>
      </c>
      <c r="W3" s="15" t="s">
        <v>572</v>
      </c>
      <c r="X3" s="15" t="s">
        <v>576</v>
      </c>
      <c r="Y3" s="15" t="s">
        <v>578</v>
      </c>
      <c r="Z3" s="15" t="s">
        <v>580</v>
      </c>
      <c r="AB3" s="16"/>
      <c r="AC3" s="17"/>
      <c r="AD3" s="17"/>
      <c r="AE3" s="17"/>
      <c r="AH3" s="18"/>
      <c r="AI3" s="18"/>
      <c r="AJ3" s="18"/>
      <c r="AK3" s="18"/>
    </row>
    <row r="4" spans="1:49" s="19" customFormat="1" ht="45">
      <c r="A4" s="19" t="s">
        <v>519</v>
      </c>
      <c r="B4" s="20">
        <v>5</v>
      </c>
      <c r="C4" s="20">
        <v>5</v>
      </c>
      <c r="D4" s="21">
        <v>4</v>
      </c>
      <c r="E4" s="22">
        <v>3</v>
      </c>
      <c r="F4" s="22">
        <v>3</v>
      </c>
      <c r="G4" s="22">
        <v>3</v>
      </c>
      <c r="H4" s="23">
        <v>4</v>
      </c>
      <c r="I4" s="24">
        <f t="shared" si="0"/>
        <v>23</v>
      </c>
      <c r="J4" s="25" t="s">
        <v>654</v>
      </c>
      <c r="K4" s="25" t="s">
        <v>655</v>
      </c>
      <c r="L4" s="19">
        <f ca="1">ROUND(225+2*RAND()*12,0)</f>
        <v>242</v>
      </c>
      <c r="M4" s="19" t="s">
        <v>647</v>
      </c>
      <c r="N4" s="19">
        <v>2</v>
      </c>
      <c r="O4" s="19" t="s">
        <v>546</v>
      </c>
      <c r="P4" s="25" t="s">
        <v>656</v>
      </c>
      <c r="Q4" s="19" t="s">
        <v>558</v>
      </c>
      <c r="R4" s="19">
        <v>2</v>
      </c>
      <c r="S4" s="19">
        <v>4</v>
      </c>
      <c r="T4" s="19">
        <v>6</v>
      </c>
      <c r="U4" s="25" t="s">
        <v>657</v>
      </c>
      <c r="V4" s="25" t="s">
        <v>570</v>
      </c>
      <c r="W4" s="25" t="s">
        <v>572</v>
      </c>
      <c r="X4" s="25" t="s">
        <v>658</v>
      </c>
      <c r="Y4" s="25" t="s">
        <v>578</v>
      </c>
      <c r="Z4" s="25" t="s">
        <v>605</v>
      </c>
      <c r="AA4" s="25" t="s">
        <v>659</v>
      </c>
      <c r="AW4" s="26"/>
    </row>
    <row r="5" spans="1:41" s="19" customFormat="1" ht="67.5">
      <c r="A5" s="19" t="s">
        <v>514</v>
      </c>
      <c r="B5" s="20">
        <v>5</v>
      </c>
      <c r="C5" s="20">
        <v>5</v>
      </c>
      <c r="D5" s="22">
        <v>3</v>
      </c>
      <c r="E5" s="21">
        <v>4</v>
      </c>
      <c r="F5" s="22">
        <v>3</v>
      </c>
      <c r="G5" s="22">
        <v>3</v>
      </c>
      <c r="H5" s="23">
        <v>4</v>
      </c>
      <c r="I5" s="24">
        <f t="shared" si="0"/>
        <v>23</v>
      </c>
      <c r="J5" s="25" t="s">
        <v>616</v>
      </c>
      <c r="K5" s="25" t="s">
        <v>617</v>
      </c>
      <c r="L5" s="19">
        <f ca="1">ROUND(275+2*RAND()*12,0)</f>
        <v>297</v>
      </c>
      <c r="M5" s="19" t="s">
        <v>544</v>
      </c>
      <c r="N5" s="19">
        <v>1</v>
      </c>
      <c r="O5" s="19" t="s">
        <v>546</v>
      </c>
      <c r="P5" s="25" t="s">
        <v>618</v>
      </c>
      <c r="Q5" s="19" t="s">
        <v>558</v>
      </c>
      <c r="R5" s="19">
        <v>4</v>
      </c>
      <c r="S5" s="19">
        <v>2</v>
      </c>
      <c r="T5" s="19">
        <v>5</v>
      </c>
      <c r="U5" s="25" t="s">
        <v>619</v>
      </c>
      <c r="V5" s="25" t="s">
        <v>620</v>
      </c>
      <c r="W5" s="25" t="s">
        <v>685</v>
      </c>
      <c r="X5" s="25" t="s">
        <v>576</v>
      </c>
      <c r="Y5" s="25" t="s">
        <v>611</v>
      </c>
      <c r="Z5" s="25" t="s">
        <v>621</v>
      </c>
      <c r="AA5" s="25" t="s">
        <v>622</v>
      </c>
      <c r="AN5" s="26"/>
      <c r="AO5" s="20"/>
    </row>
    <row r="6" spans="1:37" s="19" customFormat="1" ht="22.5">
      <c r="A6" s="19" t="s">
        <v>509</v>
      </c>
      <c r="B6" s="20">
        <v>5</v>
      </c>
      <c r="C6" s="20">
        <v>5</v>
      </c>
      <c r="D6" s="22">
        <v>3</v>
      </c>
      <c r="E6" s="22">
        <v>3</v>
      </c>
      <c r="F6" s="21">
        <v>4</v>
      </c>
      <c r="G6" s="22">
        <v>3</v>
      </c>
      <c r="H6" s="23">
        <v>4</v>
      </c>
      <c r="I6" s="24">
        <f t="shared" si="0"/>
        <v>23</v>
      </c>
      <c r="J6" s="25" t="s">
        <v>547</v>
      </c>
      <c r="K6" s="25" t="s">
        <v>548</v>
      </c>
      <c r="L6" s="19">
        <f ca="1">ROUND(175+2*RAND()*12,0)</f>
        <v>182</v>
      </c>
      <c r="M6" s="19" t="s">
        <v>550</v>
      </c>
      <c r="N6" s="19">
        <v>3</v>
      </c>
      <c r="O6" s="19" t="s">
        <v>551</v>
      </c>
      <c r="P6" s="25" t="s">
        <v>563</v>
      </c>
      <c r="Q6" s="19" t="s">
        <v>558</v>
      </c>
      <c r="R6" s="19">
        <v>2</v>
      </c>
      <c r="S6" s="19">
        <v>2</v>
      </c>
      <c r="T6" s="19">
        <v>4</v>
      </c>
      <c r="U6" s="25" t="s">
        <v>566</v>
      </c>
      <c r="V6" s="25" t="s">
        <v>569</v>
      </c>
      <c r="W6" s="25" t="s">
        <v>572</v>
      </c>
      <c r="X6" s="25" t="s">
        <v>576</v>
      </c>
      <c r="Y6" s="25" t="s">
        <v>578</v>
      </c>
      <c r="Z6" s="25" t="s">
        <v>580</v>
      </c>
      <c r="AB6" s="27"/>
      <c r="AC6" s="27"/>
      <c r="AD6" s="27"/>
      <c r="AE6" s="27"/>
      <c r="AH6" s="20"/>
      <c r="AI6" s="20"/>
      <c r="AJ6" s="20"/>
      <c r="AK6" s="20"/>
    </row>
    <row r="7" spans="1:46" s="19" customFormat="1" ht="90">
      <c r="A7" s="19" t="s">
        <v>515</v>
      </c>
      <c r="B7" s="20">
        <v>5</v>
      </c>
      <c r="C7" s="20">
        <v>5</v>
      </c>
      <c r="D7" s="22">
        <v>3</v>
      </c>
      <c r="E7" s="22">
        <v>3</v>
      </c>
      <c r="F7" s="21">
        <v>4</v>
      </c>
      <c r="G7" s="21">
        <v>4</v>
      </c>
      <c r="H7" s="23">
        <v>4</v>
      </c>
      <c r="I7" s="24">
        <f t="shared" si="0"/>
        <v>24</v>
      </c>
      <c r="J7" s="25" t="s">
        <v>633</v>
      </c>
      <c r="K7" s="25" t="s">
        <v>634</v>
      </c>
      <c r="L7" s="19">
        <f ca="1">ROUND(125+2*RAND()*12,0)</f>
        <v>142</v>
      </c>
      <c r="M7" s="19" t="s">
        <v>625</v>
      </c>
      <c r="N7" s="19">
        <v>4</v>
      </c>
      <c r="O7" s="19" t="s">
        <v>546</v>
      </c>
      <c r="P7" s="25" t="s">
        <v>563</v>
      </c>
      <c r="Q7" s="19" t="s">
        <v>558</v>
      </c>
      <c r="R7" s="19">
        <v>2</v>
      </c>
      <c r="S7" s="19">
        <v>2</v>
      </c>
      <c r="T7" s="19">
        <v>4</v>
      </c>
      <c r="U7" s="25" t="s">
        <v>635</v>
      </c>
      <c r="V7" s="25" t="s">
        <v>637</v>
      </c>
      <c r="W7" s="25" t="s">
        <v>550</v>
      </c>
      <c r="X7" s="25" t="s">
        <v>638</v>
      </c>
      <c r="Y7" s="25" t="s">
        <v>639</v>
      </c>
      <c r="Z7" s="25" t="s">
        <v>640</v>
      </c>
      <c r="AR7" s="27"/>
      <c r="AS7" s="27"/>
      <c r="AT7" s="27"/>
    </row>
    <row r="8" spans="1:47" s="19" customFormat="1" ht="45">
      <c r="A8" s="19" t="s">
        <v>516</v>
      </c>
      <c r="B8" s="22">
        <v>3</v>
      </c>
      <c r="C8" s="22">
        <v>3</v>
      </c>
      <c r="D8" s="26">
        <v>6</v>
      </c>
      <c r="E8" s="21">
        <v>4</v>
      </c>
      <c r="F8" s="20">
        <v>5</v>
      </c>
      <c r="G8" s="21">
        <v>4</v>
      </c>
      <c r="H8" s="23">
        <v>4</v>
      </c>
      <c r="I8" s="24">
        <f t="shared" si="0"/>
        <v>25</v>
      </c>
      <c r="J8" s="25" t="s">
        <v>641</v>
      </c>
      <c r="K8" s="25" t="s">
        <v>642</v>
      </c>
      <c r="L8" s="19">
        <f ca="1">ROUND(75+2*RAND()*12,0)</f>
        <v>94</v>
      </c>
      <c r="M8" s="19" t="s">
        <v>554</v>
      </c>
      <c r="N8" s="19">
        <v>5</v>
      </c>
      <c r="O8" s="19" t="s">
        <v>643</v>
      </c>
      <c r="P8" s="25" t="s">
        <v>563</v>
      </c>
      <c r="Q8" s="19" t="s">
        <v>558</v>
      </c>
      <c r="R8" s="19">
        <v>2</v>
      </c>
      <c r="S8" s="19">
        <v>2</v>
      </c>
      <c r="T8" s="19">
        <v>5</v>
      </c>
      <c r="U8" s="25" t="s">
        <v>644</v>
      </c>
      <c r="V8" s="25" t="s">
        <v>610</v>
      </c>
      <c r="W8" s="25" t="s">
        <v>550</v>
      </c>
      <c r="X8" s="25" t="s">
        <v>576</v>
      </c>
      <c r="Y8" s="25" t="s">
        <v>615</v>
      </c>
      <c r="Z8" s="25" t="s">
        <v>603</v>
      </c>
      <c r="AA8" s="28" t="s">
        <v>663</v>
      </c>
      <c r="AU8" s="26"/>
    </row>
    <row r="9" spans="1:37" s="19" customFormat="1" ht="22.5">
      <c r="A9" s="19" t="s">
        <v>510</v>
      </c>
      <c r="B9" s="22">
        <v>3</v>
      </c>
      <c r="C9" s="22">
        <v>3</v>
      </c>
      <c r="D9" s="20">
        <v>5</v>
      </c>
      <c r="E9" s="20">
        <v>5</v>
      </c>
      <c r="F9" s="21">
        <v>4</v>
      </c>
      <c r="G9" s="22">
        <v>3</v>
      </c>
      <c r="H9" s="29">
        <v>5</v>
      </c>
      <c r="I9" s="24">
        <f aca="true" t="shared" si="1" ref="I9:I19">SUM(B9:G9)</f>
        <v>23</v>
      </c>
      <c r="J9" s="25" t="s">
        <v>552</v>
      </c>
      <c r="K9" s="25" t="s">
        <v>553</v>
      </c>
      <c r="L9" s="19">
        <f ca="1">ROUND(75+2*RAND()*12,0)</f>
        <v>94</v>
      </c>
      <c r="M9" s="19" t="s">
        <v>554</v>
      </c>
      <c r="N9" s="19">
        <v>5</v>
      </c>
      <c r="O9" s="19" t="s">
        <v>550</v>
      </c>
      <c r="P9" s="25" t="s">
        <v>563</v>
      </c>
      <c r="Q9" s="19" t="s">
        <v>558</v>
      </c>
      <c r="R9" s="19">
        <v>2</v>
      </c>
      <c r="S9" s="19">
        <v>2</v>
      </c>
      <c r="T9" s="19">
        <v>4</v>
      </c>
      <c r="U9" s="25" t="s">
        <v>566</v>
      </c>
      <c r="V9" s="25" t="s">
        <v>569</v>
      </c>
      <c r="W9" s="25" t="s">
        <v>572</v>
      </c>
      <c r="X9" s="25" t="s">
        <v>576</v>
      </c>
      <c r="Y9" s="25" t="s">
        <v>578</v>
      </c>
      <c r="Z9" s="25" t="s">
        <v>580</v>
      </c>
      <c r="AB9" s="27"/>
      <c r="AC9" s="27"/>
      <c r="AD9" s="27"/>
      <c r="AE9" s="27"/>
      <c r="AH9" s="20"/>
      <c r="AI9" s="20"/>
      <c r="AJ9" s="20"/>
      <c r="AK9" s="20"/>
    </row>
    <row r="10" spans="1:33" s="19" customFormat="1" ht="78.75">
      <c r="A10" s="19" t="s">
        <v>511</v>
      </c>
      <c r="B10" s="21">
        <v>4</v>
      </c>
      <c r="C10" s="22">
        <v>3</v>
      </c>
      <c r="D10" s="20">
        <v>5</v>
      </c>
      <c r="E10" s="20">
        <v>5</v>
      </c>
      <c r="F10" s="21">
        <v>4</v>
      </c>
      <c r="G10" s="21">
        <v>4</v>
      </c>
      <c r="H10" s="23">
        <v>4</v>
      </c>
      <c r="I10" s="24">
        <f t="shared" si="1"/>
        <v>25</v>
      </c>
      <c r="J10" s="25" t="s">
        <v>555</v>
      </c>
      <c r="K10" s="25" t="s">
        <v>556</v>
      </c>
      <c r="L10" s="19">
        <f ca="1">ROUND(175+2*RAND()*12,0)</f>
        <v>189</v>
      </c>
      <c r="M10" s="19" t="s">
        <v>550</v>
      </c>
      <c r="N10" s="19">
        <v>3</v>
      </c>
      <c r="O10" s="19" t="s">
        <v>550</v>
      </c>
      <c r="P10" s="25" t="s">
        <v>564</v>
      </c>
      <c r="Q10" s="19" t="s">
        <v>558</v>
      </c>
      <c r="R10" s="19">
        <v>2</v>
      </c>
      <c r="S10" s="19">
        <v>2</v>
      </c>
      <c r="T10" s="19">
        <v>5</v>
      </c>
      <c r="U10" s="25" t="s">
        <v>567</v>
      </c>
      <c r="V10" s="25" t="s">
        <v>570</v>
      </c>
      <c r="W10" s="25" t="s">
        <v>550</v>
      </c>
      <c r="X10" s="25" t="s">
        <v>577</v>
      </c>
      <c r="Y10" s="25" t="s">
        <v>579</v>
      </c>
      <c r="Z10" s="25" t="s">
        <v>581</v>
      </c>
      <c r="AF10" s="27"/>
      <c r="AG10" s="27"/>
    </row>
    <row r="11" spans="1:48" s="19" customFormat="1" ht="101.25">
      <c r="A11" s="19" t="s">
        <v>520</v>
      </c>
      <c r="B11" s="22">
        <v>3</v>
      </c>
      <c r="C11" s="21">
        <v>4</v>
      </c>
      <c r="D11" s="21">
        <v>4</v>
      </c>
      <c r="E11" s="26">
        <v>6</v>
      </c>
      <c r="F11" s="22">
        <v>3</v>
      </c>
      <c r="G11" s="22">
        <v>3</v>
      </c>
      <c r="H11" s="29">
        <v>5</v>
      </c>
      <c r="I11" s="24">
        <f aca="true" t="shared" si="2" ref="I11:I16">SUM(B11:G11)</f>
        <v>23</v>
      </c>
      <c r="J11" s="25" t="s">
        <v>660</v>
      </c>
      <c r="K11" s="25" t="s">
        <v>661</v>
      </c>
      <c r="L11" s="19">
        <f ca="1">ROUND(75+2*RAND()*12,0)</f>
        <v>88</v>
      </c>
      <c r="M11" s="19" t="s">
        <v>554</v>
      </c>
      <c r="N11" s="19">
        <v>5</v>
      </c>
      <c r="O11" s="19" t="s">
        <v>643</v>
      </c>
      <c r="P11" s="25" t="s">
        <v>618</v>
      </c>
      <c r="Q11" s="19" t="s">
        <v>558</v>
      </c>
      <c r="R11" s="19">
        <v>2</v>
      </c>
      <c r="S11" s="19">
        <v>2</v>
      </c>
      <c r="T11" s="19">
        <v>3</v>
      </c>
      <c r="U11" s="25" t="s">
        <v>648</v>
      </c>
      <c r="V11" s="25" t="s">
        <v>662</v>
      </c>
      <c r="W11" s="25" t="s">
        <v>550</v>
      </c>
      <c r="X11" s="25" t="s">
        <v>658</v>
      </c>
      <c r="Y11" s="25" t="s">
        <v>579</v>
      </c>
      <c r="Z11" s="25" t="s">
        <v>604</v>
      </c>
      <c r="AA11" s="28" t="s">
        <v>664</v>
      </c>
      <c r="AV11" s="26"/>
    </row>
    <row r="12" spans="1:38" s="19" customFormat="1" ht="45">
      <c r="A12" s="19" t="s">
        <v>512</v>
      </c>
      <c r="B12" s="20">
        <v>5</v>
      </c>
      <c r="C12" s="21">
        <v>4</v>
      </c>
      <c r="D12" s="22">
        <v>3</v>
      </c>
      <c r="E12" s="20">
        <v>5</v>
      </c>
      <c r="F12" s="21">
        <v>4</v>
      </c>
      <c r="G12" s="30">
        <v>1</v>
      </c>
      <c r="H12" s="29">
        <v>5</v>
      </c>
      <c r="I12" s="24">
        <f t="shared" si="2"/>
        <v>22</v>
      </c>
      <c r="J12" s="25" t="s">
        <v>607</v>
      </c>
      <c r="K12" s="25" t="s">
        <v>608</v>
      </c>
      <c r="L12" s="19">
        <f ca="1">ROUND(175+2*RAND()*12,0)</f>
        <v>191</v>
      </c>
      <c r="M12" s="19" t="s">
        <v>550</v>
      </c>
      <c r="N12" s="19">
        <v>3</v>
      </c>
      <c r="O12" s="19" t="s">
        <v>550</v>
      </c>
      <c r="P12" s="25" t="s">
        <v>563</v>
      </c>
      <c r="Q12" s="19" t="s">
        <v>558</v>
      </c>
      <c r="R12" s="19">
        <v>2</v>
      </c>
      <c r="S12" s="19">
        <v>2</v>
      </c>
      <c r="T12" s="19">
        <v>6</v>
      </c>
      <c r="U12" s="25" t="s">
        <v>609</v>
      </c>
      <c r="V12" s="25" t="s">
        <v>610</v>
      </c>
      <c r="W12" s="25" t="s">
        <v>550</v>
      </c>
      <c r="X12" s="25" t="s">
        <v>576</v>
      </c>
      <c r="Y12" s="25" t="s">
        <v>611</v>
      </c>
      <c r="Z12" s="25" t="s">
        <v>593</v>
      </c>
      <c r="AL12" s="26"/>
    </row>
    <row r="13" spans="1:48" s="19" customFormat="1" ht="89.25">
      <c r="A13" s="19" t="s">
        <v>518</v>
      </c>
      <c r="B13" s="22">
        <v>3</v>
      </c>
      <c r="C13" s="21">
        <v>4</v>
      </c>
      <c r="D13" s="21">
        <v>4</v>
      </c>
      <c r="E13" s="20">
        <v>5</v>
      </c>
      <c r="F13" s="20">
        <v>5</v>
      </c>
      <c r="G13" s="22">
        <v>3</v>
      </c>
      <c r="H13" s="23">
        <v>4</v>
      </c>
      <c r="I13" s="24">
        <f t="shared" si="2"/>
        <v>24</v>
      </c>
      <c r="J13" s="25" t="s">
        <v>651</v>
      </c>
      <c r="K13" s="25" t="s">
        <v>650</v>
      </c>
      <c r="L13" s="19">
        <f ca="1">ROUND(175+2*RAND()*12,0)</f>
        <v>175</v>
      </c>
      <c r="M13" s="19" t="s">
        <v>550</v>
      </c>
      <c r="N13" s="19">
        <v>3</v>
      </c>
      <c r="O13" s="19" t="s">
        <v>550</v>
      </c>
      <c r="P13" s="25" t="s">
        <v>630</v>
      </c>
      <c r="Q13" s="19" t="s">
        <v>558</v>
      </c>
      <c r="R13" s="31" t="s">
        <v>686</v>
      </c>
      <c r="S13" s="19">
        <v>2</v>
      </c>
      <c r="T13" s="19">
        <v>5</v>
      </c>
      <c r="U13" s="25" t="s">
        <v>652</v>
      </c>
      <c r="V13" s="25" t="s">
        <v>653</v>
      </c>
      <c r="W13" s="25" t="s">
        <v>550</v>
      </c>
      <c r="X13" s="25" t="s">
        <v>576</v>
      </c>
      <c r="Y13" s="25" t="s">
        <v>579</v>
      </c>
      <c r="Z13" s="25" t="s">
        <v>604</v>
      </c>
      <c r="AV13" s="26"/>
    </row>
    <row r="14" spans="1:42" s="19" customFormat="1" ht="145.5" customHeight="1">
      <c r="A14" s="19" t="s">
        <v>523</v>
      </c>
      <c r="B14" s="21">
        <v>4</v>
      </c>
      <c r="C14" s="22">
        <v>3</v>
      </c>
      <c r="D14" s="21">
        <v>4</v>
      </c>
      <c r="E14" s="20">
        <v>5</v>
      </c>
      <c r="F14" s="20">
        <v>5</v>
      </c>
      <c r="G14" s="21">
        <v>4</v>
      </c>
      <c r="H14" s="29">
        <v>5</v>
      </c>
      <c r="I14" s="24">
        <f t="shared" si="2"/>
        <v>25</v>
      </c>
      <c r="J14" s="25" t="s">
        <v>8</v>
      </c>
      <c r="K14" s="25" t="s">
        <v>9</v>
      </c>
      <c r="L14" s="19">
        <f ca="1">ROUND(175+2*RAND()*12,0)</f>
        <v>175</v>
      </c>
      <c r="M14" s="19" t="s">
        <v>550</v>
      </c>
      <c r="N14" s="19">
        <v>3</v>
      </c>
      <c r="O14" s="19" t="s">
        <v>550</v>
      </c>
      <c r="P14" s="25" t="s">
        <v>564</v>
      </c>
      <c r="Q14" s="19" t="s">
        <v>558</v>
      </c>
      <c r="R14" s="19">
        <v>2</v>
      </c>
      <c r="S14" s="19">
        <v>2</v>
      </c>
      <c r="T14" s="19">
        <v>3</v>
      </c>
      <c r="U14" s="25" t="s">
        <v>10</v>
      </c>
      <c r="V14" s="25" t="s">
        <v>570</v>
      </c>
      <c r="W14" s="25" t="s">
        <v>550</v>
      </c>
      <c r="X14" s="25" t="s">
        <v>638</v>
      </c>
      <c r="Y14" s="25" t="s">
        <v>11</v>
      </c>
      <c r="Z14" s="25" t="s">
        <v>12</v>
      </c>
      <c r="AP14" s="26"/>
    </row>
    <row r="15" spans="1:50" s="19" customFormat="1" ht="157.5">
      <c r="A15" s="19" t="s">
        <v>521</v>
      </c>
      <c r="B15" s="22">
        <v>3</v>
      </c>
      <c r="C15" s="22">
        <v>3</v>
      </c>
      <c r="D15" s="22">
        <v>3</v>
      </c>
      <c r="E15" s="22">
        <v>3</v>
      </c>
      <c r="F15" s="26">
        <v>6</v>
      </c>
      <c r="G15" s="21">
        <v>4</v>
      </c>
      <c r="H15" s="32">
        <v>6</v>
      </c>
      <c r="I15" s="24">
        <f t="shared" si="2"/>
        <v>22</v>
      </c>
      <c r="J15" s="25" t="s">
        <v>673</v>
      </c>
      <c r="K15" s="25" t="s">
        <v>666</v>
      </c>
      <c r="L15" s="19">
        <f ca="1">ROUND(75+2*RAND()*12,0)</f>
        <v>97</v>
      </c>
      <c r="M15" s="19" t="s">
        <v>554</v>
      </c>
      <c r="N15" s="19">
        <v>5</v>
      </c>
      <c r="O15" s="19" t="s">
        <v>643</v>
      </c>
      <c r="P15" s="25" t="s">
        <v>667</v>
      </c>
      <c r="Q15" s="33" t="s">
        <v>668</v>
      </c>
      <c r="R15" s="19">
        <v>0</v>
      </c>
      <c r="S15" s="19">
        <v>0</v>
      </c>
      <c r="T15" s="19">
        <v>0</v>
      </c>
      <c r="U15" s="25" t="s">
        <v>669</v>
      </c>
      <c r="V15" s="25" t="s">
        <v>570</v>
      </c>
      <c r="W15" s="25" t="s">
        <v>550</v>
      </c>
      <c r="X15" s="25" t="s">
        <v>670</v>
      </c>
      <c r="Y15" s="25" t="s">
        <v>671</v>
      </c>
      <c r="Z15" s="25" t="s">
        <v>606</v>
      </c>
      <c r="AA15" s="28" t="s">
        <v>672</v>
      </c>
      <c r="AX15" s="26"/>
    </row>
    <row r="16" spans="1:43" s="19" customFormat="1" ht="45">
      <c r="A16" s="19" t="s">
        <v>599</v>
      </c>
      <c r="B16" s="22">
        <v>3</v>
      </c>
      <c r="C16" s="22">
        <v>3</v>
      </c>
      <c r="D16" s="21">
        <v>4</v>
      </c>
      <c r="E16" s="21">
        <v>4</v>
      </c>
      <c r="F16" s="26">
        <v>6</v>
      </c>
      <c r="G16" s="21">
        <v>4</v>
      </c>
      <c r="H16" s="23">
        <v>4</v>
      </c>
      <c r="I16" s="24">
        <f t="shared" si="2"/>
        <v>24</v>
      </c>
      <c r="J16" s="25" t="s">
        <v>623</v>
      </c>
      <c r="K16" s="25" t="s">
        <v>624</v>
      </c>
      <c r="L16" s="19">
        <f ca="1">ROUND(125+2*RAND()*12,0)</f>
        <v>142</v>
      </c>
      <c r="M16" s="19" t="s">
        <v>625</v>
      </c>
      <c r="N16" s="19">
        <v>4</v>
      </c>
      <c r="O16" s="19" t="s">
        <v>626</v>
      </c>
      <c r="P16" s="25" t="s">
        <v>630</v>
      </c>
      <c r="Q16" s="19" t="s">
        <v>558</v>
      </c>
      <c r="R16" s="19">
        <v>2</v>
      </c>
      <c r="S16" s="19">
        <v>2</v>
      </c>
      <c r="T16" s="19">
        <v>3</v>
      </c>
      <c r="U16" s="25" t="s">
        <v>627</v>
      </c>
      <c r="V16" s="25" t="s">
        <v>570</v>
      </c>
      <c r="W16" s="25" t="s">
        <v>628</v>
      </c>
      <c r="X16" s="25" t="s">
        <v>629</v>
      </c>
      <c r="Y16" s="25" t="s">
        <v>579</v>
      </c>
      <c r="Z16" s="25" t="s">
        <v>631</v>
      </c>
      <c r="AA16" s="28" t="s">
        <v>632</v>
      </c>
      <c r="AP16" s="26"/>
      <c r="AQ16" s="20"/>
    </row>
    <row r="17" spans="1:39" s="19" customFormat="1" ht="33.75">
      <c r="A17" s="19" t="s">
        <v>513</v>
      </c>
      <c r="B17" s="21">
        <v>4</v>
      </c>
      <c r="C17" s="21">
        <v>4</v>
      </c>
      <c r="D17" s="21">
        <v>4</v>
      </c>
      <c r="E17" s="21">
        <v>4</v>
      </c>
      <c r="F17" s="21">
        <v>4</v>
      </c>
      <c r="G17" s="21">
        <v>4</v>
      </c>
      <c r="H17" s="23">
        <v>4</v>
      </c>
      <c r="I17" s="24">
        <f t="shared" si="1"/>
        <v>24</v>
      </c>
      <c r="J17" s="25" t="s">
        <v>612</v>
      </c>
      <c r="K17" s="25" t="s">
        <v>613</v>
      </c>
      <c r="L17" s="19">
        <f ca="1">ROUND(175+2*RAND()*12,0)</f>
        <v>177</v>
      </c>
      <c r="M17" s="19" t="s">
        <v>550</v>
      </c>
      <c r="N17" s="19">
        <v>3</v>
      </c>
      <c r="O17" s="19" t="s">
        <v>550</v>
      </c>
      <c r="P17" s="25" t="s">
        <v>563</v>
      </c>
      <c r="Q17" s="19" t="s">
        <v>558</v>
      </c>
      <c r="R17" s="19">
        <v>2</v>
      </c>
      <c r="S17" s="19">
        <v>2</v>
      </c>
      <c r="T17" s="19">
        <v>5</v>
      </c>
      <c r="U17" s="25" t="s">
        <v>636</v>
      </c>
      <c r="V17" s="25" t="s">
        <v>614</v>
      </c>
      <c r="W17" s="25" t="s">
        <v>550</v>
      </c>
      <c r="X17" s="25" t="s">
        <v>576</v>
      </c>
      <c r="Y17" s="25" t="s">
        <v>615</v>
      </c>
      <c r="Z17" s="25" t="s">
        <v>594</v>
      </c>
      <c r="AA17" s="28" t="s">
        <v>665</v>
      </c>
      <c r="AM17" s="26"/>
    </row>
    <row r="18" spans="1:48" s="19" customFormat="1" ht="89.25">
      <c r="A18" s="19" t="s">
        <v>517</v>
      </c>
      <c r="B18" s="20">
        <v>5</v>
      </c>
      <c r="C18" s="21">
        <v>4</v>
      </c>
      <c r="D18" s="22">
        <v>3</v>
      </c>
      <c r="E18" s="22">
        <v>3</v>
      </c>
      <c r="F18" s="21">
        <v>4</v>
      </c>
      <c r="G18" s="21">
        <v>4</v>
      </c>
      <c r="H18" s="23">
        <v>4</v>
      </c>
      <c r="I18" s="24">
        <f t="shared" si="1"/>
        <v>23</v>
      </c>
      <c r="J18" s="25" t="s">
        <v>645</v>
      </c>
      <c r="K18" s="25" t="s">
        <v>646</v>
      </c>
      <c r="L18" s="19">
        <f ca="1">ROUND(225+2*RAND()*12,0)</f>
        <v>236</v>
      </c>
      <c r="M18" s="19" t="s">
        <v>647</v>
      </c>
      <c r="N18" s="19">
        <v>2</v>
      </c>
      <c r="O18" s="19" t="s">
        <v>551</v>
      </c>
      <c r="P18" s="25" t="s">
        <v>630</v>
      </c>
      <c r="Q18" s="19" t="s">
        <v>558</v>
      </c>
      <c r="R18" s="31" t="s">
        <v>686</v>
      </c>
      <c r="S18" s="19">
        <v>2</v>
      </c>
      <c r="T18" s="19">
        <v>5</v>
      </c>
      <c r="U18" s="25" t="s">
        <v>648</v>
      </c>
      <c r="V18" s="25" t="s">
        <v>637</v>
      </c>
      <c r="W18" s="25" t="s">
        <v>550</v>
      </c>
      <c r="X18" s="25" t="s">
        <v>576</v>
      </c>
      <c r="Y18" s="25" t="s">
        <v>579</v>
      </c>
      <c r="Z18" s="25" t="s">
        <v>604</v>
      </c>
      <c r="AA18" s="28" t="s">
        <v>649</v>
      </c>
      <c r="AV18" s="26"/>
    </row>
    <row r="19" spans="1:27" s="19" customFormat="1" ht="157.5">
      <c r="A19" s="19" t="s">
        <v>522</v>
      </c>
      <c r="B19" s="20">
        <v>5</v>
      </c>
      <c r="C19" s="21">
        <v>4</v>
      </c>
      <c r="D19" s="22">
        <v>3</v>
      </c>
      <c r="E19" s="22">
        <v>3</v>
      </c>
      <c r="F19" s="21">
        <v>4</v>
      </c>
      <c r="G19" s="21">
        <v>4</v>
      </c>
      <c r="H19" s="34">
        <v>3</v>
      </c>
      <c r="I19" s="24">
        <f t="shared" si="1"/>
        <v>23</v>
      </c>
      <c r="J19" s="25" t="s">
        <v>507</v>
      </c>
      <c r="K19" s="25" t="s">
        <v>0</v>
      </c>
      <c r="L19" s="19">
        <f ca="1">ROUND(175+2*RAND()*12,0)</f>
        <v>199</v>
      </c>
      <c r="M19" s="19" t="s">
        <v>550</v>
      </c>
      <c r="N19" s="19">
        <v>3</v>
      </c>
      <c r="O19" s="19" t="s">
        <v>550</v>
      </c>
      <c r="P19" s="25" t="s">
        <v>1</v>
      </c>
      <c r="Q19" s="33" t="s">
        <v>668</v>
      </c>
      <c r="R19" s="19" t="s">
        <v>2</v>
      </c>
      <c r="S19" s="19" t="s">
        <v>2</v>
      </c>
      <c r="T19" s="19" t="s">
        <v>2</v>
      </c>
      <c r="U19" s="25" t="s">
        <v>3</v>
      </c>
      <c r="V19" s="25" t="s">
        <v>570</v>
      </c>
      <c r="W19" s="25" t="s">
        <v>4</v>
      </c>
      <c r="X19" s="25" t="s">
        <v>5</v>
      </c>
      <c r="Y19" s="25" t="s">
        <v>6</v>
      </c>
      <c r="Z19" s="25" t="s">
        <v>570</v>
      </c>
      <c r="AA19" s="28" t="s">
        <v>7</v>
      </c>
    </row>
    <row r="21" spans="1:10" ht="45">
      <c r="A21">
        <v>31</v>
      </c>
      <c r="B21" t="s">
        <v>43</v>
      </c>
      <c r="J21" s="7" t="s">
        <v>674</v>
      </c>
    </row>
    <row r="22" spans="2:10" ht="12.75">
      <c r="B22" t="s">
        <v>44</v>
      </c>
      <c r="J22" s="7" t="s">
        <v>45</v>
      </c>
    </row>
    <row r="23" spans="2:10" ht="22.5">
      <c r="B23" t="s">
        <v>47</v>
      </c>
      <c r="J23" s="7" t="s">
        <v>675</v>
      </c>
    </row>
    <row r="24" spans="2:10" ht="22.5">
      <c r="B24" t="s">
        <v>46</v>
      </c>
      <c r="J24" s="7" t="s">
        <v>676</v>
      </c>
    </row>
    <row r="25" spans="2:10" ht="56.25">
      <c r="B25" t="s">
        <v>48</v>
      </c>
      <c r="J25" s="7" t="s">
        <v>677</v>
      </c>
    </row>
    <row r="26" spans="2:10" ht="33.75">
      <c r="B26" t="s">
        <v>49</v>
      </c>
      <c r="J26" s="7" t="s">
        <v>678</v>
      </c>
    </row>
    <row r="27" spans="2:10" ht="123.75">
      <c r="B27" t="s">
        <v>50</v>
      </c>
      <c r="J27" s="7" t="s">
        <v>679</v>
      </c>
    </row>
    <row r="28" spans="2:10" ht="33.75">
      <c r="B28" t="s">
        <v>51</v>
      </c>
      <c r="J28" s="100" t="s">
        <v>680</v>
      </c>
    </row>
    <row r="29" spans="2:10" ht="12.75">
      <c r="B29" t="s">
        <v>681</v>
      </c>
      <c r="J29" s="7" t="s">
        <v>682</v>
      </c>
    </row>
    <row r="30" spans="2:10" ht="33.75">
      <c r="B30" t="s">
        <v>683</v>
      </c>
      <c r="J30" s="7" t="s">
        <v>684</v>
      </c>
    </row>
    <row r="31" spans="2:10" ht="101.25">
      <c r="B31" t="s">
        <v>687</v>
      </c>
      <c r="J31" s="7" t="s">
        <v>688</v>
      </c>
    </row>
  </sheetData>
  <mergeCells count="1">
    <mergeCell ref="L2:N2"/>
  </mergeCell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elle3"/>
  <dimension ref="A1:G22"/>
  <sheetViews>
    <sheetView workbookViewId="0" topLeftCell="A1">
      <selection activeCell="C15" sqref="C15"/>
    </sheetView>
  </sheetViews>
  <sheetFormatPr defaultColWidth="11.421875" defaultRowHeight="12.75"/>
  <cols>
    <col min="1" max="1" width="24.8515625" style="0" bestFit="1" customWidth="1"/>
    <col min="2" max="2" width="22.57421875" style="0" bestFit="1" customWidth="1"/>
    <col min="3" max="3" width="15.421875" style="0" bestFit="1" customWidth="1"/>
    <col min="4" max="4" width="12.421875" style="0" bestFit="1" customWidth="1"/>
    <col min="5" max="5" width="15.57421875" style="0" bestFit="1" customWidth="1"/>
    <col min="6" max="6" width="15.140625" style="0" bestFit="1" customWidth="1"/>
    <col min="7" max="7" width="7.7109375" style="0" bestFit="1" customWidth="1"/>
  </cols>
  <sheetData>
    <row r="1" spans="1:2" ht="12.75">
      <c r="A1" s="101" t="s">
        <v>52</v>
      </c>
      <c r="B1" s="102"/>
    </row>
    <row r="2" spans="1:7" ht="12.75">
      <c r="A2" s="103" t="s">
        <v>53</v>
      </c>
      <c r="B2" s="104" t="s">
        <v>74</v>
      </c>
      <c r="C2" s="105"/>
      <c r="D2" s="105"/>
      <c r="E2" s="105"/>
      <c r="F2" s="105"/>
      <c r="G2" s="106"/>
    </row>
    <row r="3" spans="1:7" ht="12.75">
      <c r="A3" s="107" t="s">
        <v>54</v>
      </c>
      <c r="B3" s="108" t="s">
        <v>101</v>
      </c>
      <c r="C3" s="108" t="s">
        <v>75</v>
      </c>
      <c r="D3" s="109"/>
      <c r="E3" s="109"/>
      <c r="F3" s="109"/>
      <c r="G3" s="110"/>
    </row>
    <row r="4" spans="1:7" ht="12.75">
      <c r="A4" s="107" t="s">
        <v>55</v>
      </c>
      <c r="B4" s="108" t="s">
        <v>76</v>
      </c>
      <c r="C4" s="108" t="s">
        <v>77</v>
      </c>
      <c r="D4" s="108" t="s">
        <v>100</v>
      </c>
      <c r="E4" s="109"/>
      <c r="F4" s="109"/>
      <c r="G4" s="110"/>
    </row>
    <row r="5" spans="1:7" ht="12.75">
      <c r="A5" s="107" t="s">
        <v>56</v>
      </c>
      <c r="B5" s="108" t="s">
        <v>78</v>
      </c>
      <c r="C5" s="109"/>
      <c r="D5" s="109"/>
      <c r="E5" s="109"/>
      <c r="F5" s="109"/>
      <c r="G5" s="110"/>
    </row>
    <row r="6" spans="1:7" ht="12.75">
      <c r="A6" s="107" t="s">
        <v>57</v>
      </c>
      <c r="B6" s="108" t="s">
        <v>79</v>
      </c>
      <c r="C6" s="108" t="s">
        <v>80</v>
      </c>
      <c r="D6" s="108" t="s">
        <v>81</v>
      </c>
      <c r="E6" s="109"/>
      <c r="F6" s="109"/>
      <c r="G6" s="110"/>
    </row>
    <row r="7" spans="1:7" ht="12.75">
      <c r="A7" s="107" t="s">
        <v>58</v>
      </c>
      <c r="B7" s="109"/>
      <c r="C7" s="109"/>
      <c r="D7" s="109"/>
      <c r="E7" s="109"/>
      <c r="F7" s="109"/>
      <c r="G7" s="110"/>
    </row>
    <row r="8" spans="1:7" ht="12.75">
      <c r="A8" s="107" t="s">
        <v>59</v>
      </c>
      <c r="B8" s="109"/>
      <c r="C8" s="109"/>
      <c r="D8" s="109"/>
      <c r="E8" s="109"/>
      <c r="F8" s="109"/>
      <c r="G8" s="110"/>
    </row>
    <row r="9" spans="1:7" ht="12.75">
      <c r="A9" s="107" t="s">
        <v>60</v>
      </c>
      <c r="B9" s="108" t="s">
        <v>25</v>
      </c>
      <c r="C9" s="109"/>
      <c r="D9" s="109"/>
      <c r="E9" s="109"/>
      <c r="F9" s="109"/>
      <c r="G9" s="110"/>
    </row>
    <row r="10" spans="1:7" ht="12.75">
      <c r="A10" s="107" t="s">
        <v>61</v>
      </c>
      <c r="B10" s="108" t="s">
        <v>82</v>
      </c>
      <c r="C10" s="108" t="s">
        <v>83</v>
      </c>
      <c r="D10" s="108" t="s">
        <v>84</v>
      </c>
      <c r="E10" s="109"/>
      <c r="F10" s="109"/>
      <c r="G10" s="110"/>
    </row>
    <row r="11" spans="1:7" ht="12.75">
      <c r="A11" s="107" t="s">
        <v>62</v>
      </c>
      <c r="B11" s="108" t="s">
        <v>85</v>
      </c>
      <c r="C11" s="109"/>
      <c r="D11" s="109"/>
      <c r="E11" s="109"/>
      <c r="F11" s="109"/>
      <c r="G11" s="110"/>
    </row>
    <row r="12" spans="1:7" ht="12.75">
      <c r="A12" s="107" t="s">
        <v>63</v>
      </c>
      <c r="B12" s="108" t="s">
        <v>86</v>
      </c>
      <c r="C12" s="108" t="s">
        <v>87</v>
      </c>
      <c r="D12" s="108" t="s">
        <v>88</v>
      </c>
      <c r="E12" s="109"/>
      <c r="F12" s="109"/>
      <c r="G12" s="110"/>
    </row>
    <row r="13" spans="1:7" ht="12.75">
      <c r="A13" s="107" t="s">
        <v>64</v>
      </c>
      <c r="B13" s="108" t="s">
        <v>89</v>
      </c>
      <c r="C13" s="109"/>
      <c r="D13" s="109"/>
      <c r="E13" s="109"/>
      <c r="F13" s="109"/>
      <c r="G13" s="110"/>
    </row>
    <row r="14" spans="1:7" ht="12.75">
      <c r="A14" s="107" t="s">
        <v>65</v>
      </c>
      <c r="B14" s="108" t="s">
        <v>90</v>
      </c>
      <c r="C14" s="109"/>
      <c r="D14" s="109"/>
      <c r="E14" s="109"/>
      <c r="F14" s="109"/>
      <c r="G14" s="110"/>
    </row>
    <row r="15" spans="1:7" ht="12.75">
      <c r="A15" s="107" t="s">
        <v>66</v>
      </c>
      <c r="B15" s="109"/>
      <c r="C15" s="109"/>
      <c r="D15" s="109"/>
      <c r="E15" s="109"/>
      <c r="F15" s="109"/>
      <c r="G15" s="110"/>
    </row>
    <row r="16" spans="1:7" ht="12.75">
      <c r="A16" s="107" t="s">
        <v>67</v>
      </c>
      <c r="B16" s="108" t="s">
        <v>91</v>
      </c>
      <c r="C16" s="109"/>
      <c r="D16" s="109"/>
      <c r="E16" s="109"/>
      <c r="F16" s="109"/>
      <c r="G16" s="110"/>
    </row>
    <row r="17" spans="1:7" ht="12.75">
      <c r="A17" s="107" t="s">
        <v>68</v>
      </c>
      <c r="B17" s="109"/>
      <c r="C17" s="109"/>
      <c r="D17" s="109"/>
      <c r="E17" s="109"/>
      <c r="F17" s="109"/>
      <c r="G17" s="110"/>
    </row>
    <row r="18" spans="1:7" ht="12.75">
      <c r="A18" s="107" t="s">
        <v>69</v>
      </c>
      <c r="B18" s="109"/>
      <c r="C18" s="109"/>
      <c r="D18" s="109"/>
      <c r="E18" s="109"/>
      <c r="F18" s="109"/>
      <c r="G18" s="110"/>
    </row>
    <row r="19" spans="1:7" ht="12.75">
      <c r="A19" s="107" t="s">
        <v>70</v>
      </c>
      <c r="B19" s="109"/>
      <c r="C19" s="109"/>
      <c r="D19" s="109"/>
      <c r="E19" s="109"/>
      <c r="F19" s="109"/>
      <c r="G19" s="110"/>
    </row>
    <row r="20" spans="1:7" ht="12.75">
      <c r="A20" s="107" t="s">
        <v>71</v>
      </c>
      <c r="B20" s="108" t="s">
        <v>92</v>
      </c>
      <c r="C20" s="109"/>
      <c r="D20" s="109"/>
      <c r="E20" s="109"/>
      <c r="F20" s="109"/>
      <c r="G20" s="110"/>
    </row>
    <row r="21" spans="1:7" ht="12.75">
      <c r="A21" s="107" t="s">
        <v>72</v>
      </c>
      <c r="B21" s="108" t="s">
        <v>93</v>
      </c>
      <c r="C21" s="109"/>
      <c r="D21" s="109"/>
      <c r="E21" s="109"/>
      <c r="F21" s="109"/>
      <c r="G21" s="110"/>
    </row>
    <row r="22" spans="1:7" ht="12.75">
      <c r="A22" s="111" t="s">
        <v>73</v>
      </c>
      <c r="B22" s="112" t="s">
        <v>94</v>
      </c>
      <c r="C22" s="112" t="s">
        <v>95</v>
      </c>
      <c r="D22" s="112" t="s">
        <v>96</v>
      </c>
      <c r="E22" s="112" t="s">
        <v>97</v>
      </c>
      <c r="F22" s="112" t="s">
        <v>98</v>
      </c>
      <c r="G22" s="113" t="s">
        <v>99</v>
      </c>
    </row>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Nikolaus Hejda</dc:creator>
  <cp:keywords/>
  <dc:description/>
  <cp:lastModifiedBy>Nikolaus Hejda</cp:lastModifiedBy>
  <cp:lastPrinted>2010-06-23T19:14:30Z</cp:lastPrinted>
  <dcterms:created xsi:type="dcterms:W3CDTF">2008-04-22T21:22:12Z</dcterms:created>
  <dcterms:modified xsi:type="dcterms:W3CDTF">2010-06-23T19:26:07Z</dcterms:modified>
  <cp:category/>
  <cp:version/>
  <cp:contentType/>
  <cp:contentStatus/>
</cp:coreProperties>
</file>